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140"/>
  </bookViews>
  <sheets>
    <sheet name="Rekapitulace stavby" sheetId="1" r:id="rId1"/>
    <sheet name="01 - Květná č.p. 23 - sta..." sheetId="2" r:id="rId2"/>
    <sheet name="02 - Květná č.p. 25 - sta..." sheetId="3" r:id="rId3"/>
    <sheet name="VON - Vedlejší a ostatní ..." sheetId="4" r:id="rId4"/>
    <sheet name="Pokyny pro vyplnění" sheetId="5" r:id="rId5"/>
  </sheets>
  <definedNames>
    <definedName name="_xlnm._FilterDatabase" localSheetId="1" hidden="1">'01 - Květná č.p. 23 - sta...'!$C$96:$K$827</definedName>
    <definedName name="_xlnm._FilterDatabase" localSheetId="2" hidden="1">'02 - Květná č.p. 25 - sta...'!$C$96:$K$827</definedName>
    <definedName name="_xlnm._FilterDatabase" localSheetId="3" hidden="1">'VON - Vedlejší a ostatní ...'!$C$82:$K$101</definedName>
    <definedName name="_xlnm.Print_Titles" localSheetId="1">'01 - Květná č.p. 23 - sta...'!$96:$96</definedName>
    <definedName name="_xlnm.Print_Titles" localSheetId="2">'02 - Květná č.p. 25 - sta...'!$96:$96</definedName>
    <definedName name="_xlnm.Print_Titles" localSheetId="0">'Rekapitulace stavby'!$52:$52</definedName>
    <definedName name="_xlnm.Print_Titles" localSheetId="3">'VON - Vedlejší a ostatní ...'!$82:$82</definedName>
    <definedName name="_xlnm.Print_Area" localSheetId="1">'01 - Květná č.p. 23 - sta...'!$C$4:$J$39,'01 - Květná č.p. 23 - sta...'!$C$45:$J$78,'01 - Květná č.p. 23 - sta...'!$C$84:$K$827</definedName>
    <definedName name="_xlnm.Print_Area" localSheetId="2">'02 - Květná č.p. 25 - sta...'!$C$4:$J$39,'02 - Květná č.p. 25 - sta...'!$C$45:$J$78,'02 - Květná č.p. 25 - sta...'!$C$84:$K$827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...'!$C$45:$J$64,'VON - Vedlejší a ostatní ...'!$C$70:$K$101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 s="1"/>
  <c r="BI99" i="4"/>
  <c r="BH99"/>
  <c r="BG99"/>
  <c r="BE99"/>
  <c r="T99"/>
  <c r="T98"/>
  <c r="R99"/>
  <c r="R98" s="1"/>
  <c r="P99"/>
  <c r="P98" s="1"/>
  <c r="BK99"/>
  <c r="BK98" s="1"/>
  <c r="J98" s="1"/>
  <c r="J63" s="1"/>
  <c r="J99"/>
  <c r="BF99" s="1"/>
  <c r="BI95"/>
  <c r="BH95"/>
  <c r="BG95"/>
  <c r="BE95"/>
  <c r="T95"/>
  <c r="R95"/>
  <c r="P95"/>
  <c r="BK95"/>
  <c r="J95"/>
  <c r="BF95" s="1"/>
  <c r="BI88"/>
  <c r="BH88"/>
  <c r="BG88"/>
  <c r="BE88"/>
  <c r="T88"/>
  <c r="T87" s="1"/>
  <c r="R88"/>
  <c r="R87"/>
  <c r="P88"/>
  <c r="P87" s="1"/>
  <c r="BK88"/>
  <c r="J88"/>
  <c r="BF88"/>
  <c r="BI86"/>
  <c r="F37" s="1"/>
  <c r="BD57" i="1" s="1"/>
  <c r="BH86" i="4"/>
  <c r="BG86"/>
  <c r="F35" s="1"/>
  <c r="BB57" i="1" s="1"/>
  <c r="BE86" i="4"/>
  <c r="F33" s="1"/>
  <c r="AZ57" i="1" s="1"/>
  <c r="T86" i="4"/>
  <c r="T85" s="1"/>
  <c r="R86"/>
  <c r="R85" s="1"/>
  <c r="P86"/>
  <c r="P85" s="1"/>
  <c r="BK86"/>
  <c r="BK85" s="1"/>
  <c r="J86"/>
  <c r="BF86" s="1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 s="1"/>
  <c r="J52"/>
  <c r="E7"/>
  <c r="E73" s="1"/>
  <c r="J37" i="3"/>
  <c r="J36"/>
  <c r="AY56" i="1" s="1"/>
  <c r="J35" i="3"/>
  <c r="AX56" i="1"/>
  <c r="BI827" i="3"/>
  <c r="BH827"/>
  <c r="BG827"/>
  <c r="BE827"/>
  <c r="T827"/>
  <c r="R827"/>
  <c r="P827"/>
  <c r="BK827"/>
  <c r="J827"/>
  <c r="BF827" s="1"/>
  <c r="BI823"/>
  <c r="BH823"/>
  <c r="BG823"/>
  <c r="BE823"/>
  <c r="T823"/>
  <c r="R823"/>
  <c r="R822"/>
  <c r="P823"/>
  <c r="P822" s="1"/>
  <c r="BK823"/>
  <c r="BK822" s="1"/>
  <c r="J822" s="1"/>
  <c r="J77" s="1"/>
  <c r="J823"/>
  <c r="BF823" s="1"/>
  <c r="BI821"/>
  <c r="BH821"/>
  <c r="BG821"/>
  <c r="BE821"/>
  <c r="T821"/>
  <c r="R821"/>
  <c r="P821"/>
  <c r="BK821"/>
  <c r="J821"/>
  <c r="BF821" s="1"/>
  <c r="BI820"/>
  <c r="BH820"/>
  <c r="BG820"/>
  <c r="BE820"/>
  <c r="T820"/>
  <c r="R820"/>
  <c r="P820"/>
  <c r="BK820"/>
  <c r="J820"/>
  <c r="BF820" s="1"/>
  <c r="BI813"/>
  <c r="BH813"/>
  <c r="BG813"/>
  <c r="BE813"/>
  <c r="T813"/>
  <c r="R813"/>
  <c r="P813"/>
  <c r="BK813"/>
  <c r="J813"/>
  <c r="BF813"/>
  <c r="BI807"/>
  <c r="BH807"/>
  <c r="BG807"/>
  <c r="BE807"/>
  <c r="T807"/>
  <c r="R807"/>
  <c r="P807"/>
  <c r="BK807"/>
  <c r="J807"/>
  <c r="BF807" s="1"/>
  <c r="BI800"/>
  <c r="BH800"/>
  <c r="BG800"/>
  <c r="BE800"/>
  <c r="T800"/>
  <c r="R800"/>
  <c r="P800"/>
  <c r="BK800"/>
  <c r="J800"/>
  <c r="BF800" s="1"/>
  <c r="BI798"/>
  <c r="BH798"/>
  <c r="BG798"/>
  <c r="BE798"/>
  <c r="T798"/>
  <c r="R798"/>
  <c r="P798"/>
  <c r="BK798"/>
  <c r="J798"/>
  <c r="BF798" s="1"/>
  <c r="BI796"/>
  <c r="BH796"/>
  <c r="BG796"/>
  <c r="BE796"/>
  <c r="T796"/>
  <c r="R796"/>
  <c r="P796"/>
  <c r="BK796"/>
  <c r="J796"/>
  <c r="BF796" s="1"/>
  <c r="BI793"/>
  <c r="BH793"/>
  <c r="BG793"/>
  <c r="BE793"/>
  <c r="T793"/>
  <c r="R793"/>
  <c r="P793"/>
  <c r="BK793"/>
  <c r="J793"/>
  <c r="BF793" s="1"/>
  <c r="BI789"/>
  <c r="BH789"/>
  <c r="BG789"/>
  <c r="BE789"/>
  <c r="T789"/>
  <c r="R789"/>
  <c r="P789"/>
  <c r="BK789"/>
  <c r="J789"/>
  <c r="BF789"/>
  <c r="BI787"/>
  <c r="BH787"/>
  <c r="BG787"/>
  <c r="BE787"/>
  <c r="T787"/>
  <c r="R787"/>
  <c r="P787"/>
  <c r="BK787"/>
  <c r="J787"/>
  <c r="BF787" s="1"/>
  <c r="BI779"/>
  <c r="BH779"/>
  <c r="BG779"/>
  <c r="BE779"/>
  <c r="T779"/>
  <c r="R779"/>
  <c r="P779"/>
  <c r="BK779"/>
  <c r="J779"/>
  <c r="BF779" s="1"/>
  <c r="BI776"/>
  <c r="BH776"/>
  <c r="BG776"/>
  <c r="BE776"/>
  <c r="T776"/>
  <c r="R776"/>
  <c r="P776"/>
  <c r="P768" s="1"/>
  <c r="BK776"/>
  <c r="J776"/>
  <c r="BF776" s="1"/>
  <c r="BI769"/>
  <c r="BH769"/>
  <c r="BG769"/>
  <c r="BE769"/>
  <c r="T769"/>
  <c r="T768" s="1"/>
  <c r="R769"/>
  <c r="R768" s="1"/>
  <c r="P769"/>
  <c r="BK769"/>
  <c r="J769"/>
  <c r="BF769" s="1"/>
  <c r="BI767"/>
  <c r="BH767"/>
  <c r="BG767"/>
  <c r="BE767"/>
  <c r="T767"/>
  <c r="R767"/>
  <c r="P767"/>
  <c r="BK767"/>
  <c r="J767"/>
  <c r="BF767" s="1"/>
  <c r="BI763"/>
  <c r="BH763"/>
  <c r="BG763"/>
  <c r="BE763"/>
  <c r="T763"/>
  <c r="R763"/>
  <c r="P763"/>
  <c r="BK763"/>
  <c r="J763"/>
  <c r="BF763"/>
  <c r="BI760"/>
  <c r="BH760"/>
  <c r="BG760"/>
  <c r="BE760"/>
  <c r="T760"/>
  <c r="R760"/>
  <c r="P760"/>
  <c r="BK760"/>
  <c r="J760"/>
  <c r="BF760" s="1"/>
  <c r="BI759"/>
  <c r="BH759"/>
  <c r="BG759"/>
  <c r="BE759"/>
  <c r="T759"/>
  <c r="R759"/>
  <c r="P759"/>
  <c r="BK759"/>
  <c r="J759"/>
  <c r="BF759"/>
  <c r="BI756"/>
  <c r="BH756"/>
  <c r="BG756"/>
  <c r="BE756"/>
  <c r="T756"/>
  <c r="R756"/>
  <c r="P756"/>
  <c r="BK756"/>
  <c r="J756"/>
  <c r="BF756"/>
  <c r="BI755"/>
  <c r="BH755"/>
  <c r="BG755"/>
  <c r="BE755"/>
  <c r="T755"/>
  <c r="R755"/>
  <c r="P755"/>
  <c r="BK755"/>
  <c r="J755"/>
  <c r="BF755" s="1"/>
  <c r="BI751"/>
  <c r="BH751"/>
  <c r="BG751"/>
  <c r="BE751"/>
  <c r="T751"/>
  <c r="R751"/>
  <c r="P751"/>
  <c r="BK751"/>
  <c r="J751"/>
  <c r="BF751" s="1"/>
  <c r="BI750"/>
  <c r="BH750"/>
  <c r="BG750"/>
  <c r="BE750"/>
  <c r="T750"/>
  <c r="R750"/>
  <c r="P750"/>
  <c r="BK750"/>
  <c r="J750"/>
  <c r="BF750" s="1"/>
  <c r="BI746"/>
  <c r="BH746"/>
  <c r="BG746"/>
  <c r="BE746"/>
  <c r="T746"/>
  <c r="R746"/>
  <c r="P746"/>
  <c r="BK746"/>
  <c r="J746"/>
  <c r="BF746"/>
  <c r="BI743"/>
  <c r="BH743"/>
  <c r="BG743"/>
  <c r="BE743"/>
  <c r="T743"/>
  <c r="R743"/>
  <c r="P743"/>
  <c r="BK743"/>
  <c r="J743"/>
  <c r="BF743" s="1"/>
  <c r="BI742"/>
  <c r="BH742"/>
  <c r="BG742"/>
  <c r="BE742"/>
  <c r="T742"/>
  <c r="R742"/>
  <c r="P742"/>
  <c r="BK742"/>
  <c r="J742"/>
  <c r="BF742" s="1"/>
  <c r="BI741"/>
  <c r="BH741"/>
  <c r="BG741"/>
  <c r="BE741"/>
  <c r="T741"/>
  <c r="R741"/>
  <c r="P741"/>
  <c r="BK741"/>
  <c r="J741"/>
  <c r="BF741" s="1"/>
  <c r="BI737"/>
  <c r="BH737"/>
  <c r="BG737"/>
  <c r="BE737"/>
  <c r="T737"/>
  <c r="R737"/>
  <c r="P737"/>
  <c r="BK737"/>
  <c r="J737"/>
  <c r="BF737"/>
  <c r="BI733"/>
  <c r="BH733"/>
  <c r="BG733"/>
  <c r="BE733"/>
  <c r="T733"/>
  <c r="R733"/>
  <c r="P733"/>
  <c r="BK733"/>
  <c r="J733"/>
  <c r="BF733"/>
  <c r="BI728"/>
  <c r="BH728"/>
  <c r="BG728"/>
  <c r="BE728"/>
  <c r="T728"/>
  <c r="R728"/>
  <c r="P728"/>
  <c r="BK728"/>
  <c r="J728"/>
  <c r="BF728" s="1"/>
  <c r="BI727"/>
  <c r="BH727"/>
  <c r="BG727"/>
  <c r="BE727"/>
  <c r="T727"/>
  <c r="R727"/>
  <c r="P727"/>
  <c r="BK727"/>
  <c r="J727"/>
  <c r="BF727" s="1"/>
  <c r="BI724"/>
  <c r="BH724"/>
  <c r="BG724"/>
  <c r="BE724"/>
  <c r="T724"/>
  <c r="T723" s="1"/>
  <c r="R724"/>
  <c r="P724"/>
  <c r="BK724"/>
  <c r="BK723" s="1"/>
  <c r="J723" s="1"/>
  <c r="J74" s="1"/>
  <c r="J724"/>
  <c r="BF724" s="1"/>
  <c r="BI722"/>
  <c r="BH722"/>
  <c r="BG722"/>
  <c r="BE722"/>
  <c r="T722"/>
  <c r="R722"/>
  <c r="P722"/>
  <c r="BK722"/>
  <c r="J722"/>
  <c r="BF722"/>
  <c r="BI719"/>
  <c r="BH719"/>
  <c r="BG719"/>
  <c r="BE719"/>
  <c r="T719"/>
  <c r="R719"/>
  <c r="P719"/>
  <c r="BK719"/>
  <c r="J719"/>
  <c r="BF719"/>
  <c r="BI716"/>
  <c r="BH716"/>
  <c r="BG716"/>
  <c r="BE716"/>
  <c r="T716"/>
  <c r="R716"/>
  <c r="P716"/>
  <c r="BK716"/>
  <c r="J716"/>
  <c r="BF716" s="1"/>
  <c r="BI713"/>
  <c r="BH713"/>
  <c r="BG713"/>
  <c r="BE713"/>
  <c r="T713"/>
  <c r="R713"/>
  <c r="P713"/>
  <c r="BK713"/>
  <c r="J713"/>
  <c r="BF713" s="1"/>
  <c r="BI710"/>
  <c r="BH710"/>
  <c r="BG710"/>
  <c r="BE710"/>
  <c r="T710"/>
  <c r="R710"/>
  <c r="P710"/>
  <c r="BK710"/>
  <c r="J710"/>
  <c r="BF710" s="1"/>
  <c r="BI707"/>
  <c r="BH707"/>
  <c r="BG707"/>
  <c r="BE707"/>
  <c r="T707"/>
  <c r="R707"/>
  <c r="P707"/>
  <c r="BK707"/>
  <c r="J707"/>
  <c r="BF707" s="1"/>
  <c r="BI704"/>
  <c r="BH704"/>
  <c r="BG704"/>
  <c r="BE704"/>
  <c r="T704"/>
  <c r="R704"/>
  <c r="P704"/>
  <c r="BK704"/>
  <c r="J704"/>
  <c r="BF704" s="1"/>
  <c r="BI701"/>
  <c r="BH701"/>
  <c r="BG701"/>
  <c r="BE701"/>
  <c r="T701"/>
  <c r="R701"/>
  <c r="P701"/>
  <c r="BK701"/>
  <c r="J701"/>
  <c r="BF701" s="1"/>
  <c r="BI698"/>
  <c r="BH698"/>
  <c r="BG698"/>
  <c r="BE698"/>
  <c r="T698"/>
  <c r="R698"/>
  <c r="P698"/>
  <c r="BK698"/>
  <c r="J698"/>
  <c r="BF698" s="1"/>
  <c r="BI695"/>
  <c r="BH695"/>
  <c r="BG695"/>
  <c r="BE695"/>
  <c r="T695"/>
  <c r="R695"/>
  <c r="P695"/>
  <c r="BK695"/>
  <c r="J695"/>
  <c r="BF695" s="1"/>
  <c r="BI689"/>
  <c r="BH689"/>
  <c r="BG689"/>
  <c r="BE689"/>
  <c r="T689"/>
  <c r="R689"/>
  <c r="P689"/>
  <c r="BK689"/>
  <c r="J689"/>
  <c r="BF689" s="1"/>
  <c r="BI686"/>
  <c r="BH686"/>
  <c r="BG686"/>
  <c r="BE686"/>
  <c r="T686"/>
  <c r="R686"/>
  <c r="P686"/>
  <c r="BK686"/>
  <c r="J686"/>
  <c r="BF686" s="1"/>
  <c r="BI681"/>
  <c r="BH681"/>
  <c r="BG681"/>
  <c r="BE681"/>
  <c r="T681"/>
  <c r="R681"/>
  <c r="P681"/>
  <c r="BK681"/>
  <c r="J681"/>
  <c r="BF681" s="1"/>
  <c r="BI678"/>
  <c r="BH678"/>
  <c r="BG678"/>
  <c r="BE678"/>
  <c r="T678"/>
  <c r="R678"/>
  <c r="P678"/>
  <c r="BK678"/>
  <c r="J678"/>
  <c r="BF678" s="1"/>
  <c r="BI675"/>
  <c r="BH675"/>
  <c r="BG675"/>
  <c r="BE675"/>
  <c r="T675"/>
  <c r="R675"/>
  <c r="P675"/>
  <c r="BK675"/>
  <c r="J675"/>
  <c r="BF675" s="1"/>
  <c r="BI672"/>
  <c r="BH672"/>
  <c r="BG672"/>
  <c r="BE672"/>
  <c r="T672"/>
  <c r="R672"/>
  <c r="P672"/>
  <c r="BK672"/>
  <c r="J672"/>
  <c r="BF672" s="1"/>
  <c r="BI669"/>
  <c r="BH669"/>
  <c r="BG669"/>
  <c r="BE669"/>
  <c r="T669"/>
  <c r="R669"/>
  <c r="P669"/>
  <c r="BK669"/>
  <c r="J669"/>
  <c r="BF669"/>
  <c r="BI664"/>
  <c r="BH664"/>
  <c r="BG664"/>
  <c r="BE664"/>
  <c r="T664"/>
  <c r="R664"/>
  <c r="P664"/>
  <c r="BK664"/>
  <c r="J664"/>
  <c r="BF664" s="1"/>
  <c r="BI662"/>
  <c r="BH662"/>
  <c r="BG662"/>
  <c r="BE662"/>
  <c r="T662"/>
  <c r="R662"/>
  <c r="P662"/>
  <c r="BK662"/>
  <c r="J662"/>
  <c r="BF662" s="1"/>
  <c r="BI659"/>
  <c r="BH659"/>
  <c r="BG659"/>
  <c r="BE659"/>
  <c r="T659"/>
  <c r="R659"/>
  <c r="P659"/>
  <c r="BK659"/>
  <c r="J659"/>
  <c r="BF659" s="1"/>
  <c r="BI655"/>
  <c r="BH655"/>
  <c r="BG655"/>
  <c r="BE655"/>
  <c r="T655"/>
  <c r="R655"/>
  <c r="P655"/>
  <c r="BK655"/>
  <c r="J655"/>
  <c r="BF655" s="1"/>
  <c r="BI648"/>
  <c r="BH648"/>
  <c r="BG648"/>
  <c r="BE648"/>
  <c r="T648"/>
  <c r="R648"/>
  <c r="P648"/>
  <c r="BK648"/>
  <c r="J648"/>
  <c r="BF648"/>
  <c r="BI647"/>
  <c r="BH647"/>
  <c r="BG647"/>
  <c r="BE647"/>
  <c r="T647"/>
  <c r="R647"/>
  <c r="P647"/>
  <c r="BK647"/>
  <c r="J647"/>
  <c r="BF647"/>
  <c r="BI642"/>
  <c r="BH642"/>
  <c r="BG642"/>
  <c r="BE642"/>
  <c r="T642"/>
  <c r="R642"/>
  <c r="P642"/>
  <c r="BK642"/>
  <c r="J642"/>
  <c r="BF642" s="1"/>
  <c r="BI638"/>
  <c r="BH638"/>
  <c r="BG638"/>
  <c r="BE638"/>
  <c r="T638"/>
  <c r="R638"/>
  <c r="P638"/>
  <c r="BK638"/>
  <c r="J638"/>
  <c r="BF638" s="1"/>
  <c r="BI634"/>
  <c r="BH634"/>
  <c r="BG634"/>
  <c r="BE634"/>
  <c r="T634"/>
  <c r="R634"/>
  <c r="P634"/>
  <c r="BK634"/>
  <c r="J634"/>
  <c r="BF634" s="1"/>
  <c r="BI630"/>
  <c r="BH630"/>
  <c r="BG630"/>
  <c r="BE630"/>
  <c r="T630"/>
  <c r="R630"/>
  <c r="P630"/>
  <c r="BK630"/>
  <c r="J630"/>
  <c r="BF630" s="1"/>
  <c r="BI628"/>
  <c r="BH628"/>
  <c r="BG628"/>
  <c r="BE628"/>
  <c r="T628"/>
  <c r="R628"/>
  <c r="P628"/>
  <c r="BK628"/>
  <c r="J628"/>
  <c r="BF628"/>
  <c r="BI624"/>
  <c r="BH624"/>
  <c r="BG624"/>
  <c r="BE624"/>
  <c r="T624"/>
  <c r="R624"/>
  <c r="P624"/>
  <c r="BK624"/>
  <c r="J624"/>
  <c r="BF624" s="1"/>
  <c r="BI620"/>
  <c r="BH620"/>
  <c r="BG620"/>
  <c r="BE620"/>
  <c r="T620"/>
  <c r="R620"/>
  <c r="P620"/>
  <c r="BK620"/>
  <c r="J620"/>
  <c r="BF620" s="1"/>
  <c r="BI616"/>
  <c r="BH616"/>
  <c r="BG616"/>
  <c r="BE616"/>
  <c r="T616"/>
  <c r="T615" s="1"/>
  <c r="R616"/>
  <c r="P616"/>
  <c r="BK616"/>
  <c r="J616"/>
  <c r="BF616" s="1"/>
  <c r="BI614"/>
  <c r="BH614"/>
  <c r="BG614"/>
  <c r="BE614"/>
  <c r="T614"/>
  <c r="R614"/>
  <c r="P614"/>
  <c r="BK614"/>
  <c r="J614"/>
  <c r="BF614" s="1"/>
  <c r="BI609"/>
  <c r="BH609"/>
  <c r="BG609"/>
  <c r="BE609"/>
  <c r="T609"/>
  <c r="R609"/>
  <c r="P609"/>
  <c r="P608"/>
  <c r="BK609"/>
  <c r="BK608" s="1"/>
  <c r="J608" s="1"/>
  <c r="J70" s="1"/>
  <c r="J609"/>
  <c r="BF609" s="1"/>
  <c r="BI607"/>
  <c r="BH607"/>
  <c r="BG607"/>
  <c r="BE607"/>
  <c r="T607"/>
  <c r="R607"/>
  <c r="P607"/>
  <c r="BK607"/>
  <c r="J607"/>
  <c r="BF607" s="1"/>
  <c r="BI597"/>
  <c r="BH597"/>
  <c r="BG597"/>
  <c r="BE597"/>
  <c r="T597"/>
  <c r="R597"/>
  <c r="P597"/>
  <c r="BK597"/>
  <c r="J597"/>
  <c r="BF597" s="1"/>
  <c r="BI594"/>
  <c r="BH594"/>
  <c r="BG594"/>
  <c r="BE594"/>
  <c r="T594"/>
  <c r="R594"/>
  <c r="P594"/>
  <c r="BK594"/>
  <c r="J594"/>
  <c r="BF594" s="1"/>
  <c r="BI591"/>
  <c r="BH591"/>
  <c r="BG591"/>
  <c r="BE591"/>
  <c r="T591"/>
  <c r="R591"/>
  <c r="P591"/>
  <c r="BK591"/>
  <c r="J591"/>
  <c r="BF591" s="1"/>
  <c r="BI574"/>
  <c r="BH574"/>
  <c r="BG574"/>
  <c r="BE574"/>
  <c r="T574"/>
  <c r="R574"/>
  <c r="P574"/>
  <c r="P573"/>
  <c r="BK574"/>
  <c r="J574"/>
  <c r="BF574" s="1"/>
  <c r="BI572"/>
  <c r="BH572"/>
  <c r="BG572"/>
  <c r="BE572"/>
  <c r="T572"/>
  <c r="R572"/>
  <c r="P572"/>
  <c r="BK572"/>
  <c r="J572"/>
  <c r="BF572" s="1"/>
  <c r="BI570"/>
  <c r="BH570"/>
  <c r="BG570"/>
  <c r="BE570"/>
  <c r="T570"/>
  <c r="R570"/>
  <c r="P570"/>
  <c r="BK570"/>
  <c r="J570"/>
  <c r="BF570" s="1"/>
  <c r="BI566"/>
  <c r="BH566"/>
  <c r="BG566"/>
  <c r="BE566"/>
  <c r="T566"/>
  <c r="R566"/>
  <c r="P566"/>
  <c r="BK566"/>
  <c r="J566"/>
  <c r="BF566"/>
  <c r="BI565"/>
  <c r="BH565"/>
  <c r="BG565"/>
  <c r="BE565"/>
  <c r="T565"/>
  <c r="R565"/>
  <c r="P565"/>
  <c r="BK565"/>
  <c r="J565"/>
  <c r="BF565" s="1"/>
  <c r="BI557"/>
  <c r="BH557"/>
  <c r="BG557"/>
  <c r="BE557"/>
  <c r="T557"/>
  <c r="R557"/>
  <c r="P557"/>
  <c r="BK557"/>
  <c r="J557"/>
  <c r="BF557"/>
  <c r="BI549"/>
  <c r="BH549"/>
  <c r="BG549"/>
  <c r="BE549"/>
  <c r="T549"/>
  <c r="R549"/>
  <c r="P549"/>
  <c r="BK549"/>
  <c r="J549"/>
  <c r="BF549" s="1"/>
  <c r="BI542"/>
  <c r="BH542"/>
  <c r="BG542"/>
  <c r="BE542"/>
  <c r="T542"/>
  <c r="R542"/>
  <c r="P542"/>
  <c r="BK542"/>
  <c r="J542"/>
  <c r="BF542" s="1"/>
  <c r="BI538"/>
  <c r="BH538"/>
  <c r="BG538"/>
  <c r="BE538"/>
  <c r="T538"/>
  <c r="R538"/>
  <c r="P538"/>
  <c r="BK538"/>
  <c r="J538"/>
  <c r="BF538"/>
  <c r="BI534"/>
  <c r="BH534"/>
  <c r="BG534"/>
  <c r="BE534"/>
  <c r="T534"/>
  <c r="R534"/>
  <c r="R533" s="1"/>
  <c r="P534"/>
  <c r="P533" s="1"/>
  <c r="BK534"/>
  <c r="BK533" s="1"/>
  <c r="J534"/>
  <c r="BF534" s="1"/>
  <c r="BI531"/>
  <c r="BH531"/>
  <c r="BG531"/>
  <c r="BE531"/>
  <c r="T531"/>
  <c r="T530" s="1"/>
  <c r="R531"/>
  <c r="R530"/>
  <c r="P531"/>
  <c r="P530"/>
  <c r="BK531"/>
  <c r="BK530"/>
  <c r="J530" s="1"/>
  <c r="J66" s="1"/>
  <c r="J531"/>
  <c r="BF531" s="1"/>
  <c r="BI529"/>
  <c r="BH529"/>
  <c r="BG529"/>
  <c r="BE529"/>
  <c r="T529"/>
  <c r="R529"/>
  <c r="P529"/>
  <c r="BK529"/>
  <c r="J529"/>
  <c r="BF529" s="1"/>
  <c r="BI527"/>
  <c r="BH527"/>
  <c r="BG527"/>
  <c r="BE527"/>
  <c r="T527"/>
  <c r="R527"/>
  <c r="P527"/>
  <c r="BK527"/>
  <c r="J527"/>
  <c r="BF527" s="1"/>
  <c r="BI526"/>
  <c r="BH526"/>
  <c r="BG526"/>
  <c r="BE526"/>
  <c r="T526"/>
  <c r="R526"/>
  <c r="P526"/>
  <c r="BK526"/>
  <c r="BK524" s="1"/>
  <c r="J524" s="1"/>
  <c r="J65" s="1"/>
  <c r="J526"/>
  <c r="BF526" s="1"/>
  <c r="BI525"/>
  <c r="BH525"/>
  <c r="BG525"/>
  <c r="BE525"/>
  <c r="T525"/>
  <c r="T524" s="1"/>
  <c r="R525"/>
  <c r="R524" s="1"/>
  <c r="P525"/>
  <c r="P524"/>
  <c r="BK525"/>
  <c r="J525"/>
  <c r="BF525" s="1"/>
  <c r="BI521"/>
  <c r="BH521"/>
  <c r="BG521"/>
  <c r="BE521"/>
  <c r="T521"/>
  <c r="R521"/>
  <c r="P521"/>
  <c r="BK521"/>
  <c r="J521"/>
  <c r="BF521"/>
  <c r="BI518"/>
  <c r="BH518"/>
  <c r="BG518"/>
  <c r="BE518"/>
  <c r="T518"/>
  <c r="R518"/>
  <c r="P518"/>
  <c r="BK518"/>
  <c r="J518"/>
  <c r="BF518"/>
  <c r="BI512"/>
  <c r="BH512"/>
  <c r="BG512"/>
  <c r="BE512"/>
  <c r="T512"/>
  <c r="R512"/>
  <c r="P512"/>
  <c r="BK512"/>
  <c r="J512"/>
  <c r="BF512" s="1"/>
  <c r="BI509"/>
  <c r="BH509"/>
  <c r="BG509"/>
  <c r="BE509"/>
  <c r="T509"/>
  <c r="R509"/>
  <c r="P509"/>
  <c r="BK509"/>
  <c r="J509"/>
  <c r="BF509" s="1"/>
  <c r="BI505"/>
  <c r="BH505"/>
  <c r="BG505"/>
  <c r="BE505"/>
  <c r="T505"/>
  <c r="R505"/>
  <c r="P505"/>
  <c r="BK505"/>
  <c r="J505"/>
  <c r="BF505" s="1"/>
  <c r="BI499"/>
  <c r="BH499"/>
  <c r="BG499"/>
  <c r="BE499"/>
  <c r="T499"/>
  <c r="R499"/>
  <c r="P499"/>
  <c r="BK499"/>
  <c r="J499"/>
  <c r="BF499" s="1"/>
  <c r="BI495"/>
  <c r="BH495"/>
  <c r="BG495"/>
  <c r="BE495"/>
  <c r="T495"/>
  <c r="R495"/>
  <c r="P495"/>
  <c r="BK495"/>
  <c r="J495"/>
  <c r="BF495" s="1"/>
  <c r="BI488"/>
  <c r="BH488"/>
  <c r="BG488"/>
  <c r="BE488"/>
  <c r="T488"/>
  <c r="R488"/>
  <c r="P488"/>
  <c r="BK488"/>
  <c r="J488"/>
  <c r="BF488" s="1"/>
  <c r="BI481"/>
  <c r="BH481"/>
  <c r="BG481"/>
  <c r="BE481"/>
  <c r="T481"/>
  <c r="R481"/>
  <c r="P481"/>
  <c r="BK481"/>
  <c r="J481"/>
  <c r="BF481" s="1"/>
  <c r="BI477"/>
  <c r="BH477"/>
  <c r="BG477"/>
  <c r="BE477"/>
  <c r="T477"/>
  <c r="R477"/>
  <c r="P477"/>
  <c r="BK477"/>
  <c r="J477"/>
  <c r="BF477" s="1"/>
  <c r="BI471"/>
  <c r="BH471"/>
  <c r="BG471"/>
  <c r="BE471"/>
  <c r="T471"/>
  <c r="R471"/>
  <c r="P471"/>
  <c r="BK471"/>
  <c r="J471"/>
  <c r="BF471" s="1"/>
  <c r="BI470"/>
  <c r="BH470"/>
  <c r="BG470"/>
  <c r="BE470"/>
  <c r="T470"/>
  <c r="R470"/>
  <c r="P470"/>
  <c r="BK470"/>
  <c r="J470"/>
  <c r="BF470" s="1"/>
  <c r="BI466"/>
  <c r="BH466"/>
  <c r="BG466"/>
  <c r="BE466"/>
  <c r="T466"/>
  <c r="R466"/>
  <c r="P466"/>
  <c r="BK466"/>
  <c r="J466"/>
  <c r="BF466" s="1"/>
  <c r="BI462"/>
  <c r="BH462"/>
  <c r="BG462"/>
  <c r="BE462"/>
  <c r="T462"/>
  <c r="R462"/>
  <c r="P462"/>
  <c r="BK462"/>
  <c r="J462"/>
  <c r="BF462" s="1"/>
  <c r="BI456"/>
  <c r="BH456"/>
  <c r="BG456"/>
  <c r="BE456"/>
  <c r="T456"/>
  <c r="R456"/>
  <c r="P456"/>
  <c r="BK456"/>
  <c r="J456"/>
  <c r="BF456" s="1"/>
  <c r="BI449"/>
  <c r="BH449"/>
  <c r="BG449"/>
  <c r="BE449"/>
  <c r="T449"/>
  <c r="R449"/>
  <c r="P449"/>
  <c r="BK449"/>
  <c r="J449"/>
  <c r="BF449" s="1"/>
  <c r="BI448"/>
  <c r="BH448"/>
  <c r="BG448"/>
  <c r="BE448"/>
  <c r="T448"/>
  <c r="R448"/>
  <c r="P448"/>
  <c r="BK448"/>
  <c r="J448"/>
  <c r="BF448" s="1"/>
  <c r="BI446"/>
  <c r="BH446"/>
  <c r="BG446"/>
  <c r="BE446"/>
  <c r="T446"/>
  <c r="R446"/>
  <c r="P446"/>
  <c r="BK446"/>
  <c r="J446"/>
  <c r="BF446" s="1"/>
  <c r="BI445"/>
  <c r="BH445"/>
  <c r="BG445"/>
  <c r="BE445"/>
  <c r="T445"/>
  <c r="R445"/>
  <c r="P445"/>
  <c r="BK445"/>
  <c r="J445"/>
  <c r="BF445" s="1"/>
  <c r="BI444"/>
  <c r="BH444"/>
  <c r="BG444"/>
  <c r="BE444"/>
  <c r="T444"/>
  <c r="R444"/>
  <c r="P444"/>
  <c r="BK444"/>
  <c r="J444"/>
  <c r="BF444" s="1"/>
  <c r="BI442"/>
  <c r="BH442"/>
  <c r="BG442"/>
  <c r="BE442"/>
  <c r="T442"/>
  <c r="R442"/>
  <c r="P442"/>
  <c r="BK442"/>
  <c r="J442"/>
  <c r="BF442" s="1"/>
  <c r="BI441"/>
  <c r="BH441"/>
  <c r="BG441"/>
  <c r="BE441"/>
  <c r="T441"/>
  <c r="R441"/>
  <c r="P441"/>
  <c r="BK441"/>
  <c r="J441"/>
  <c r="BF441" s="1"/>
  <c r="BI440"/>
  <c r="BH440"/>
  <c r="BG440"/>
  <c r="BE440"/>
  <c r="T440"/>
  <c r="R440"/>
  <c r="P440"/>
  <c r="BK440"/>
  <c r="J440"/>
  <c r="BF440" s="1"/>
  <c r="BI438"/>
  <c r="BH438"/>
  <c r="BG438"/>
  <c r="BE438"/>
  <c r="T438"/>
  <c r="R438"/>
  <c r="P438"/>
  <c r="BK438"/>
  <c r="J438"/>
  <c r="BF438" s="1"/>
  <c r="BI432"/>
  <c r="BH432"/>
  <c r="BG432"/>
  <c r="BE432"/>
  <c r="T432"/>
  <c r="T431"/>
  <c r="R432"/>
  <c r="P432"/>
  <c r="P431" s="1"/>
  <c r="BK432"/>
  <c r="J432"/>
  <c r="BF432" s="1"/>
  <c r="BI430"/>
  <c r="BH430"/>
  <c r="BG430"/>
  <c r="BE430"/>
  <c r="T430"/>
  <c r="R430"/>
  <c r="P430"/>
  <c r="BK430"/>
  <c r="J430"/>
  <c r="BF430" s="1"/>
  <c r="BI426"/>
  <c r="BH426"/>
  <c r="BG426"/>
  <c r="BE426"/>
  <c r="T426"/>
  <c r="R426"/>
  <c r="P426"/>
  <c r="BK426"/>
  <c r="J426"/>
  <c r="BF426" s="1"/>
  <c r="BI425"/>
  <c r="BH425"/>
  <c r="BG425"/>
  <c r="BE425"/>
  <c r="T425"/>
  <c r="R425"/>
  <c r="P425"/>
  <c r="BK425"/>
  <c r="J425"/>
  <c r="BF425" s="1"/>
  <c r="BI421"/>
  <c r="BH421"/>
  <c r="BG421"/>
  <c r="BE421"/>
  <c r="T421"/>
  <c r="R421"/>
  <c r="P421"/>
  <c r="BK421"/>
  <c r="J421"/>
  <c r="BF421" s="1"/>
  <c r="BI415"/>
  <c r="BH415"/>
  <c r="BG415"/>
  <c r="BE415"/>
  <c r="T415"/>
  <c r="R415"/>
  <c r="P415"/>
  <c r="BK415"/>
  <c r="J415"/>
  <c r="BF415" s="1"/>
  <c r="BI408"/>
  <c r="BH408"/>
  <c r="BG408"/>
  <c r="BE408"/>
  <c r="T408"/>
  <c r="R408"/>
  <c r="P408"/>
  <c r="BK408"/>
  <c r="J408"/>
  <c r="BF408" s="1"/>
  <c r="BI401"/>
  <c r="BH401"/>
  <c r="BG401"/>
  <c r="BE401"/>
  <c r="T401"/>
  <c r="R401"/>
  <c r="P401"/>
  <c r="BK401"/>
  <c r="J401"/>
  <c r="BF401" s="1"/>
  <c r="BI397"/>
  <c r="BH397"/>
  <c r="BG397"/>
  <c r="BE397"/>
  <c r="T397"/>
  <c r="R397"/>
  <c r="P397"/>
  <c r="BK397"/>
  <c r="J397"/>
  <c r="BF397" s="1"/>
  <c r="BI392"/>
  <c r="BH392"/>
  <c r="BG392"/>
  <c r="BE392"/>
  <c r="T392"/>
  <c r="R392"/>
  <c r="P392"/>
  <c r="BK392"/>
  <c r="J392"/>
  <c r="BF392" s="1"/>
  <c r="BI382"/>
  <c r="BH382"/>
  <c r="BG382"/>
  <c r="BE382"/>
  <c r="T382"/>
  <c r="R382"/>
  <c r="P382"/>
  <c r="BK382"/>
  <c r="J382"/>
  <c r="BF382" s="1"/>
  <c r="BI381"/>
  <c r="BH381"/>
  <c r="BG381"/>
  <c r="BE381"/>
  <c r="T381"/>
  <c r="R381"/>
  <c r="P381"/>
  <c r="BK381"/>
  <c r="J381"/>
  <c r="BF381" s="1"/>
  <c r="BI360"/>
  <c r="BH360"/>
  <c r="BG360"/>
  <c r="BE360"/>
  <c r="T360"/>
  <c r="R360"/>
  <c r="P360"/>
  <c r="BK360"/>
  <c r="J360"/>
  <c r="BF360" s="1"/>
  <c r="BI347"/>
  <c r="BH347"/>
  <c r="BG347"/>
  <c r="BE347"/>
  <c r="T347"/>
  <c r="R347"/>
  <c r="P347"/>
  <c r="BK347"/>
  <c r="J347"/>
  <c r="BF347" s="1"/>
  <c r="BI344"/>
  <c r="BH344"/>
  <c r="BG344"/>
  <c r="BE344"/>
  <c r="T344"/>
  <c r="R344"/>
  <c r="P344"/>
  <c r="BK344"/>
  <c r="J344"/>
  <c r="BF344" s="1"/>
  <c r="BI335"/>
  <c r="BH335"/>
  <c r="BG335"/>
  <c r="BE335"/>
  <c r="T335"/>
  <c r="R335"/>
  <c r="P335"/>
  <c r="BK335"/>
  <c r="J335"/>
  <c r="BF335" s="1"/>
  <c r="BI332"/>
  <c r="BH332"/>
  <c r="BG332"/>
  <c r="BE332"/>
  <c r="T332"/>
  <c r="R332"/>
  <c r="P332"/>
  <c r="BK332"/>
  <c r="J332"/>
  <c r="BF332"/>
  <c r="BI329"/>
  <c r="BH329"/>
  <c r="BG329"/>
  <c r="BE329"/>
  <c r="T329"/>
  <c r="R329"/>
  <c r="P329"/>
  <c r="BK329"/>
  <c r="J329"/>
  <c r="BF329"/>
  <c r="BI322"/>
  <c r="BH322"/>
  <c r="BG322"/>
  <c r="BE322"/>
  <c r="T322"/>
  <c r="R322"/>
  <c r="P322"/>
  <c r="BK322"/>
  <c r="J322"/>
  <c r="BF322"/>
  <c r="BI311"/>
  <c r="BH311"/>
  <c r="BG311"/>
  <c r="BE311"/>
  <c r="T311"/>
  <c r="R311"/>
  <c r="P311"/>
  <c r="BK311"/>
  <c r="J311"/>
  <c r="BF311" s="1"/>
  <c r="BI309"/>
  <c r="BH309"/>
  <c r="BG309"/>
  <c r="BE309"/>
  <c r="T309"/>
  <c r="R309"/>
  <c r="P309"/>
  <c r="BK309"/>
  <c r="J309"/>
  <c r="BF309"/>
  <c r="BI306"/>
  <c r="BH306"/>
  <c r="BG306"/>
  <c r="BE306"/>
  <c r="T306"/>
  <c r="R306"/>
  <c r="P306"/>
  <c r="BK306"/>
  <c r="J306"/>
  <c r="BF306"/>
  <c r="BI303"/>
  <c r="BH303"/>
  <c r="BG303"/>
  <c r="BE303"/>
  <c r="T303"/>
  <c r="R303"/>
  <c r="P303"/>
  <c r="BK303"/>
  <c r="J303"/>
  <c r="BF303"/>
  <c r="BI298"/>
  <c r="BH298"/>
  <c r="BG298"/>
  <c r="BE298"/>
  <c r="T298"/>
  <c r="R298"/>
  <c r="P298"/>
  <c r="BK298"/>
  <c r="J298"/>
  <c r="BF298" s="1"/>
  <c r="BI289"/>
  <c r="BH289"/>
  <c r="BG289"/>
  <c r="BE289"/>
  <c r="T289"/>
  <c r="R289"/>
  <c r="P289"/>
  <c r="BK289"/>
  <c r="J289"/>
  <c r="BF289"/>
  <c r="BI285"/>
  <c r="BH285"/>
  <c r="BG285"/>
  <c r="BE285"/>
  <c r="T285"/>
  <c r="R285"/>
  <c r="P285"/>
  <c r="BK285"/>
  <c r="J285"/>
  <c r="BF285"/>
  <c r="BI282"/>
  <c r="BH282"/>
  <c r="BG282"/>
  <c r="BE282"/>
  <c r="T282"/>
  <c r="R282"/>
  <c r="P282"/>
  <c r="BK282"/>
  <c r="J282"/>
  <c r="BF282"/>
  <c r="BI269"/>
  <c r="BH269"/>
  <c r="BG269"/>
  <c r="BE269"/>
  <c r="T269"/>
  <c r="R269"/>
  <c r="P269"/>
  <c r="BK269"/>
  <c r="J269"/>
  <c r="BF269" s="1"/>
  <c r="BI267"/>
  <c r="BH267"/>
  <c r="BG267"/>
  <c r="BE267"/>
  <c r="T267"/>
  <c r="R267"/>
  <c r="P267"/>
  <c r="BK267"/>
  <c r="J267"/>
  <c r="BF267"/>
  <c r="BI251"/>
  <c r="BH251"/>
  <c r="BG251"/>
  <c r="BE251"/>
  <c r="T251"/>
  <c r="R251"/>
  <c r="P251"/>
  <c r="BK251"/>
  <c r="J251"/>
  <c r="BF251"/>
  <c r="BI249"/>
  <c r="BH249"/>
  <c r="BG249"/>
  <c r="BE249"/>
  <c r="T249"/>
  <c r="R249"/>
  <c r="P249"/>
  <c r="BK249"/>
  <c r="J249"/>
  <c r="BF249"/>
  <c r="BI240"/>
  <c r="BH240"/>
  <c r="BG240"/>
  <c r="BE240"/>
  <c r="T240"/>
  <c r="R240"/>
  <c r="P240"/>
  <c r="BK240"/>
  <c r="J240"/>
  <c r="BF240" s="1"/>
  <c r="BI238"/>
  <c r="BH238"/>
  <c r="BG238"/>
  <c r="BE238"/>
  <c r="T238"/>
  <c r="R238"/>
  <c r="P238"/>
  <c r="BK238"/>
  <c r="J238"/>
  <c r="BF238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4"/>
  <c r="BH224"/>
  <c r="BG224"/>
  <c r="BE224"/>
  <c r="T224"/>
  <c r="R224"/>
  <c r="P224"/>
  <c r="BK224"/>
  <c r="J224"/>
  <c r="BF224" s="1"/>
  <c r="BI221"/>
  <c r="BH221"/>
  <c r="BG221"/>
  <c r="BE221"/>
  <c r="T221"/>
  <c r="R221"/>
  <c r="P221"/>
  <c r="BK221"/>
  <c r="J221"/>
  <c r="BF221"/>
  <c r="BI209"/>
  <c r="BH209"/>
  <c r="BG209"/>
  <c r="BE209"/>
  <c r="T209"/>
  <c r="R209"/>
  <c r="P209"/>
  <c r="BK209"/>
  <c r="J209"/>
  <c r="BF209"/>
  <c r="BI207"/>
  <c r="BH207"/>
  <c r="BG207"/>
  <c r="BE207"/>
  <c r="T207"/>
  <c r="R207"/>
  <c r="P207"/>
  <c r="BK207"/>
  <c r="J207"/>
  <c r="BF207"/>
  <c r="BI195"/>
  <c r="BH195"/>
  <c r="BG195"/>
  <c r="BE195"/>
  <c r="T195"/>
  <c r="R195"/>
  <c r="P195"/>
  <c r="BK195"/>
  <c r="J195"/>
  <c r="BF195" s="1"/>
  <c r="BI183"/>
  <c r="BH183"/>
  <c r="BG183"/>
  <c r="BE183"/>
  <c r="T183"/>
  <c r="R183"/>
  <c r="P183"/>
  <c r="BK183"/>
  <c r="J183"/>
  <c r="BF183"/>
  <c r="BI178"/>
  <c r="BH178"/>
  <c r="BG178"/>
  <c r="BE178"/>
  <c r="T178"/>
  <c r="R178"/>
  <c r="P178"/>
  <c r="BK178"/>
  <c r="J178"/>
  <c r="BF178"/>
  <c r="BI170"/>
  <c r="BH170"/>
  <c r="BG170"/>
  <c r="BE170"/>
  <c r="T170"/>
  <c r="R170"/>
  <c r="P170"/>
  <c r="BK170"/>
  <c r="J170"/>
  <c r="BF170"/>
  <c r="BI163"/>
  <c r="BH163"/>
  <c r="BG163"/>
  <c r="BE163"/>
  <c r="T163"/>
  <c r="R163"/>
  <c r="P163"/>
  <c r="BK163"/>
  <c r="J163"/>
  <c r="BF163" s="1"/>
  <c r="BI161"/>
  <c r="BH161"/>
  <c r="BG161"/>
  <c r="BE161"/>
  <c r="T161"/>
  <c r="R161"/>
  <c r="P161"/>
  <c r="BK161"/>
  <c r="J161"/>
  <c r="BF161"/>
  <c r="BI154"/>
  <c r="BH154"/>
  <c r="BG154"/>
  <c r="BE154"/>
  <c r="T154"/>
  <c r="R154"/>
  <c r="P154"/>
  <c r="BK154"/>
  <c r="J154"/>
  <c r="BF154"/>
  <c r="BI149"/>
  <c r="BH149"/>
  <c r="BG149"/>
  <c r="BE149"/>
  <c r="T149"/>
  <c r="R149"/>
  <c r="P149"/>
  <c r="BK149"/>
  <c r="J149"/>
  <c r="BF149"/>
  <c r="BI145"/>
  <c r="BH145"/>
  <c r="BG145"/>
  <c r="BE145"/>
  <c r="T145"/>
  <c r="R145"/>
  <c r="P145"/>
  <c r="BK145"/>
  <c r="J145"/>
  <c r="BF145" s="1"/>
  <c r="BI141"/>
  <c r="BH141"/>
  <c r="BG141"/>
  <c r="BE141"/>
  <c r="T141"/>
  <c r="R141"/>
  <c r="P141"/>
  <c r="BK141"/>
  <c r="J141"/>
  <c r="BF141"/>
  <c r="BI137"/>
  <c r="BH137"/>
  <c r="BG137"/>
  <c r="BE137"/>
  <c r="T137"/>
  <c r="T136"/>
  <c r="R137"/>
  <c r="R136"/>
  <c r="P137"/>
  <c r="P136"/>
  <c r="BK137"/>
  <c r="J137"/>
  <c r="BF137" s="1"/>
  <c r="BI129"/>
  <c r="BH129"/>
  <c r="BG129"/>
  <c r="BE129"/>
  <c r="T129"/>
  <c r="T128"/>
  <c r="R129"/>
  <c r="R128"/>
  <c r="P129"/>
  <c r="P128"/>
  <c r="BK129"/>
  <c r="BK128"/>
  <c r="J128" s="1"/>
  <c r="J62" s="1"/>
  <c r="J129"/>
  <c r="BF129" s="1"/>
  <c r="BI126"/>
  <c r="BH126"/>
  <c r="BG126"/>
  <c r="BE126"/>
  <c r="T126"/>
  <c r="R126"/>
  <c r="P126"/>
  <c r="BK126"/>
  <c r="J126"/>
  <c r="BF126" s="1"/>
  <c r="BI120"/>
  <c r="BH120"/>
  <c r="BG120"/>
  <c r="BE120"/>
  <c r="T120"/>
  <c r="R120"/>
  <c r="P120"/>
  <c r="BK120"/>
  <c r="J120"/>
  <c r="BF120" s="1"/>
  <c r="BI117"/>
  <c r="BH117"/>
  <c r="BG117"/>
  <c r="BE117"/>
  <c r="T117"/>
  <c r="R117"/>
  <c r="P117"/>
  <c r="BK117"/>
  <c r="J117"/>
  <c r="BF117" s="1"/>
  <c r="BI116"/>
  <c r="BH116"/>
  <c r="BG116"/>
  <c r="BE116"/>
  <c r="T116"/>
  <c r="R116"/>
  <c r="P116"/>
  <c r="BK116"/>
  <c r="J116"/>
  <c r="BF116" s="1"/>
  <c r="BI114"/>
  <c r="BH114"/>
  <c r="BG114"/>
  <c r="BE114"/>
  <c r="T114"/>
  <c r="R114"/>
  <c r="P114"/>
  <c r="BK114"/>
  <c r="J114"/>
  <c r="BF114" s="1"/>
  <c r="BI113"/>
  <c r="BH113"/>
  <c r="BG113"/>
  <c r="BE113"/>
  <c r="T113"/>
  <c r="R113"/>
  <c r="P113"/>
  <c r="BK113"/>
  <c r="J113"/>
  <c r="BF113" s="1"/>
  <c r="BI112"/>
  <c r="BH112"/>
  <c r="BG112"/>
  <c r="BE112"/>
  <c r="T112"/>
  <c r="R112"/>
  <c r="P112"/>
  <c r="BK112"/>
  <c r="J112"/>
  <c r="BF112" s="1"/>
  <c r="BI106"/>
  <c r="BH106"/>
  <c r="BG106"/>
  <c r="BE106"/>
  <c r="T106"/>
  <c r="R106"/>
  <c r="P106"/>
  <c r="BK106"/>
  <c r="J106"/>
  <c r="BF106" s="1"/>
  <c r="BI100"/>
  <c r="F37" s="1"/>
  <c r="BD56" i="1" s="1"/>
  <c r="BH100" i="3"/>
  <c r="BG100"/>
  <c r="F35" s="1"/>
  <c r="BB56" i="1" s="1"/>
  <c r="BE100" i="3"/>
  <c r="T100"/>
  <c r="T99" s="1"/>
  <c r="T98" s="1"/>
  <c r="R100"/>
  <c r="P100"/>
  <c r="P99" s="1"/>
  <c r="P98" s="1"/>
  <c r="BK100"/>
  <c r="BK99" s="1"/>
  <c r="J100"/>
  <c r="BF100" s="1"/>
  <c r="J93"/>
  <c r="F93"/>
  <c r="F91"/>
  <c r="E89"/>
  <c r="J54"/>
  <c r="F54"/>
  <c r="F52"/>
  <c r="E50"/>
  <c r="J24"/>
  <c r="E24"/>
  <c r="J55" s="1"/>
  <c r="J23"/>
  <c r="J18"/>
  <c r="E18"/>
  <c r="F94" s="1"/>
  <c r="J17"/>
  <c r="J12"/>
  <c r="J91" s="1"/>
  <c r="E7"/>
  <c r="E87" s="1"/>
  <c r="J37" i="2"/>
  <c r="J36"/>
  <c r="AY55" i="1" s="1"/>
  <c r="J35" i="2"/>
  <c r="AX55" i="1" s="1"/>
  <c r="BI827" i="2"/>
  <c r="BH827"/>
  <c r="BG827"/>
  <c r="BE827"/>
  <c r="T827"/>
  <c r="R827"/>
  <c r="P827"/>
  <c r="BK827"/>
  <c r="J827"/>
  <c r="BF827" s="1"/>
  <c r="BI823"/>
  <c r="BH823"/>
  <c r="BG823"/>
  <c r="BE823"/>
  <c r="T823"/>
  <c r="R823"/>
  <c r="P823"/>
  <c r="P822" s="1"/>
  <c r="BK823"/>
  <c r="J823"/>
  <c r="BF823" s="1"/>
  <c r="BI821"/>
  <c r="BH821"/>
  <c r="BG821"/>
  <c r="BE821"/>
  <c r="T821"/>
  <c r="R821"/>
  <c r="P821"/>
  <c r="BK821"/>
  <c r="J821"/>
  <c r="BF821" s="1"/>
  <c r="BI820"/>
  <c r="BH820"/>
  <c r="BG820"/>
  <c r="BE820"/>
  <c r="T820"/>
  <c r="R820"/>
  <c r="P820"/>
  <c r="BK820"/>
  <c r="J820"/>
  <c r="BF820" s="1"/>
  <c r="BI813"/>
  <c r="BH813"/>
  <c r="BG813"/>
  <c r="BE813"/>
  <c r="T813"/>
  <c r="R813"/>
  <c r="P813"/>
  <c r="BK813"/>
  <c r="J813"/>
  <c r="BF813" s="1"/>
  <c r="BI807"/>
  <c r="BH807"/>
  <c r="BG807"/>
  <c r="BE807"/>
  <c r="T807"/>
  <c r="R807"/>
  <c r="P807"/>
  <c r="BK807"/>
  <c r="J807"/>
  <c r="BF807" s="1"/>
  <c r="BI800"/>
  <c r="BH800"/>
  <c r="BG800"/>
  <c r="BE800"/>
  <c r="T800"/>
  <c r="T799" s="1"/>
  <c r="R800"/>
  <c r="P800"/>
  <c r="BK800"/>
  <c r="J800"/>
  <c r="BF800" s="1"/>
  <c r="BI798"/>
  <c r="BH798"/>
  <c r="BG798"/>
  <c r="BE798"/>
  <c r="T798"/>
  <c r="R798"/>
  <c r="P798"/>
  <c r="BK798"/>
  <c r="J798"/>
  <c r="BF798" s="1"/>
  <c r="BI796"/>
  <c r="BH796"/>
  <c r="BG796"/>
  <c r="BE796"/>
  <c r="T796"/>
  <c r="R796"/>
  <c r="P796"/>
  <c r="BK796"/>
  <c r="J796"/>
  <c r="BF796" s="1"/>
  <c r="BI793"/>
  <c r="BH793"/>
  <c r="BG793"/>
  <c r="BE793"/>
  <c r="T793"/>
  <c r="R793"/>
  <c r="P793"/>
  <c r="BK793"/>
  <c r="J793"/>
  <c r="BF793" s="1"/>
  <c r="BI789"/>
  <c r="BH789"/>
  <c r="BG789"/>
  <c r="BE789"/>
  <c r="T789"/>
  <c r="R789"/>
  <c r="P789"/>
  <c r="BK789"/>
  <c r="J789"/>
  <c r="BF789" s="1"/>
  <c r="BI787"/>
  <c r="BH787"/>
  <c r="BG787"/>
  <c r="BE787"/>
  <c r="T787"/>
  <c r="R787"/>
  <c r="P787"/>
  <c r="BK787"/>
  <c r="J787"/>
  <c r="BF787" s="1"/>
  <c r="BI779"/>
  <c r="BH779"/>
  <c r="BG779"/>
  <c r="BE779"/>
  <c r="T779"/>
  <c r="R779"/>
  <c r="P779"/>
  <c r="BK779"/>
  <c r="J779"/>
  <c r="BF779" s="1"/>
  <c r="BI776"/>
  <c r="BH776"/>
  <c r="BG776"/>
  <c r="BE776"/>
  <c r="T776"/>
  <c r="R776"/>
  <c r="P776"/>
  <c r="BK776"/>
  <c r="J776"/>
  <c r="BF776" s="1"/>
  <c r="BI769"/>
  <c r="BH769"/>
  <c r="BG769"/>
  <c r="BE769"/>
  <c r="T769"/>
  <c r="R769"/>
  <c r="P769"/>
  <c r="BK769"/>
  <c r="BK768" s="1"/>
  <c r="J768" s="1"/>
  <c r="J75" s="1"/>
  <c r="J769"/>
  <c r="BF769" s="1"/>
  <c r="BI767"/>
  <c r="BH767"/>
  <c r="BG767"/>
  <c r="BE767"/>
  <c r="T767"/>
  <c r="R767"/>
  <c r="P767"/>
  <c r="BK767"/>
  <c r="J767"/>
  <c r="BF767" s="1"/>
  <c r="BI763"/>
  <c r="BH763"/>
  <c r="BG763"/>
  <c r="BE763"/>
  <c r="T763"/>
  <c r="R763"/>
  <c r="P763"/>
  <c r="BK763"/>
  <c r="J763"/>
  <c r="BF763" s="1"/>
  <c r="BI760"/>
  <c r="BH760"/>
  <c r="BG760"/>
  <c r="BE760"/>
  <c r="T760"/>
  <c r="R760"/>
  <c r="P760"/>
  <c r="BK760"/>
  <c r="J760"/>
  <c r="BF760" s="1"/>
  <c r="BI759"/>
  <c r="BH759"/>
  <c r="BG759"/>
  <c r="BE759"/>
  <c r="T759"/>
  <c r="R759"/>
  <c r="P759"/>
  <c r="BK759"/>
  <c r="J759"/>
  <c r="BF759" s="1"/>
  <c r="BI756"/>
  <c r="BH756"/>
  <c r="BG756"/>
  <c r="BE756"/>
  <c r="T756"/>
  <c r="R756"/>
  <c r="P756"/>
  <c r="BK756"/>
  <c r="J756"/>
  <c r="BF756" s="1"/>
  <c r="BI755"/>
  <c r="BH755"/>
  <c r="BG755"/>
  <c r="BE755"/>
  <c r="T755"/>
  <c r="R755"/>
  <c r="P755"/>
  <c r="BK755"/>
  <c r="J755"/>
  <c r="BF755" s="1"/>
  <c r="BI751"/>
  <c r="BH751"/>
  <c r="BG751"/>
  <c r="BE751"/>
  <c r="T751"/>
  <c r="R751"/>
  <c r="P751"/>
  <c r="BK751"/>
  <c r="J751"/>
  <c r="BF751" s="1"/>
  <c r="BI750"/>
  <c r="BH750"/>
  <c r="BG750"/>
  <c r="BE750"/>
  <c r="T750"/>
  <c r="R750"/>
  <c r="P750"/>
  <c r="BK750"/>
  <c r="J750"/>
  <c r="BF750" s="1"/>
  <c r="BI746"/>
  <c r="BH746"/>
  <c r="BG746"/>
  <c r="BE746"/>
  <c r="T746"/>
  <c r="R746"/>
  <c r="P746"/>
  <c r="BK746"/>
  <c r="J746"/>
  <c r="BF746"/>
  <c r="BI743"/>
  <c r="BH743"/>
  <c r="BG743"/>
  <c r="BE743"/>
  <c r="T743"/>
  <c r="R743"/>
  <c r="P743"/>
  <c r="BK743"/>
  <c r="J743"/>
  <c r="BF743" s="1"/>
  <c r="BI742"/>
  <c r="BH742"/>
  <c r="BG742"/>
  <c r="BE742"/>
  <c r="T742"/>
  <c r="R742"/>
  <c r="P742"/>
  <c r="BK742"/>
  <c r="J742"/>
  <c r="BF742" s="1"/>
  <c r="BI741"/>
  <c r="BH741"/>
  <c r="BG741"/>
  <c r="BE741"/>
  <c r="T741"/>
  <c r="R741"/>
  <c r="P741"/>
  <c r="BK741"/>
  <c r="J741"/>
  <c r="BF741" s="1"/>
  <c r="BI737"/>
  <c r="BH737"/>
  <c r="BG737"/>
  <c r="BE737"/>
  <c r="T737"/>
  <c r="R737"/>
  <c r="P737"/>
  <c r="BK737"/>
  <c r="J737"/>
  <c r="BF737" s="1"/>
  <c r="BI733"/>
  <c r="BH733"/>
  <c r="BG733"/>
  <c r="BE733"/>
  <c r="T733"/>
  <c r="R733"/>
  <c r="P733"/>
  <c r="BK733"/>
  <c r="J733"/>
  <c r="BF733" s="1"/>
  <c r="BI728"/>
  <c r="BH728"/>
  <c r="BG728"/>
  <c r="BE728"/>
  <c r="T728"/>
  <c r="R728"/>
  <c r="P728"/>
  <c r="BK728"/>
  <c r="J728"/>
  <c r="BF728" s="1"/>
  <c r="BI727"/>
  <c r="BH727"/>
  <c r="BG727"/>
  <c r="BE727"/>
  <c r="T727"/>
  <c r="R727"/>
  <c r="P727"/>
  <c r="BK727"/>
  <c r="J727"/>
  <c r="BF727" s="1"/>
  <c r="BI724"/>
  <c r="BH724"/>
  <c r="BG724"/>
  <c r="BE724"/>
  <c r="T724"/>
  <c r="R724"/>
  <c r="P724"/>
  <c r="BK724"/>
  <c r="J724"/>
  <c r="BF724" s="1"/>
  <c r="BI722"/>
  <c r="BH722"/>
  <c r="BG722"/>
  <c r="BE722"/>
  <c r="T722"/>
  <c r="R722"/>
  <c r="P722"/>
  <c r="BK722"/>
  <c r="J722"/>
  <c r="BF722"/>
  <c r="BI719"/>
  <c r="BH719"/>
  <c r="BG719"/>
  <c r="BE719"/>
  <c r="T719"/>
  <c r="R719"/>
  <c r="P719"/>
  <c r="BK719"/>
  <c r="J719"/>
  <c r="BF719" s="1"/>
  <c r="BI716"/>
  <c r="BH716"/>
  <c r="BG716"/>
  <c r="BE716"/>
  <c r="T716"/>
  <c r="R716"/>
  <c r="P716"/>
  <c r="BK716"/>
  <c r="J716"/>
  <c r="BF716" s="1"/>
  <c r="BI713"/>
  <c r="BH713"/>
  <c r="BG713"/>
  <c r="BE713"/>
  <c r="T713"/>
  <c r="R713"/>
  <c r="P713"/>
  <c r="BK713"/>
  <c r="J713"/>
  <c r="BF713" s="1"/>
  <c r="BI710"/>
  <c r="BH710"/>
  <c r="BG710"/>
  <c r="BE710"/>
  <c r="T710"/>
  <c r="R710"/>
  <c r="P710"/>
  <c r="BK710"/>
  <c r="J710"/>
  <c r="BF710" s="1"/>
  <c r="BI707"/>
  <c r="BH707"/>
  <c r="BG707"/>
  <c r="BE707"/>
  <c r="T707"/>
  <c r="R707"/>
  <c r="P707"/>
  <c r="BK707"/>
  <c r="J707"/>
  <c r="BF707" s="1"/>
  <c r="BI704"/>
  <c r="BH704"/>
  <c r="BG704"/>
  <c r="BE704"/>
  <c r="T704"/>
  <c r="R704"/>
  <c r="P704"/>
  <c r="BK704"/>
  <c r="J704"/>
  <c r="BF704" s="1"/>
  <c r="BI701"/>
  <c r="BH701"/>
  <c r="BG701"/>
  <c r="BE701"/>
  <c r="T701"/>
  <c r="R701"/>
  <c r="P701"/>
  <c r="BK701"/>
  <c r="J701"/>
  <c r="BF701" s="1"/>
  <c r="BI698"/>
  <c r="BH698"/>
  <c r="BG698"/>
  <c r="BE698"/>
  <c r="T698"/>
  <c r="R698"/>
  <c r="P698"/>
  <c r="BK698"/>
  <c r="J698"/>
  <c r="BF698" s="1"/>
  <c r="BI695"/>
  <c r="BH695"/>
  <c r="BG695"/>
  <c r="BE695"/>
  <c r="T695"/>
  <c r="R695"/>
  <c r="P695"/>
  <c r="BK695"/>
  <c r="J695"/>
  <c r="BF695" s="1"/>
  <c r="BI689"/>
  <c r="BH689"/>
  <c r="BG689"/>
  <c r="BE689"/>
  <c r="T689"/>
  <c r="R689"/>
  <c r="P689"/>
  <c r="BK689"/>
  <c r="J689"/>
  <c r="BF689" s="1"/>
  <c r="BI686"/>
  <c r="BH686"/>
  <c r="BG686"/>
  <c r="BE686"/>
  <c r="T686"/>
  <c r="R686"/>
  <c r="P686"/>
  <c r="BK686"/>
  <c r="J686"/>
  <c r="BF686" s="1"/>
  <c r="BI681"/>
  <c r="BH681"/>
  <c r="BG681"/>
  <c r="BE681"/>
  <c r="T681"/>
  <c r="R681"/>
  <c r="P681"/>
  <c r="BK681"/>
  <c r="J681"/>
  <c r="BF681" s="1"/>
  <c r="BI678"/>
  <c r="BH678"/>
  <c r="BG678"/>
  <c r="BE678"/>
  <c r="T678"/>
  <c r="R678"/>
  <c r="P678"/>
  <c r="BK678"/>
  <c r="J678"/>
  <c r="BF678" s="1"/>
  <c r="BI675"/>
  <c r="BH675"/>
  <c r="BG675"/>
  <c r="BE675"/>
  <c r="T675"/>
  <c r="R675"/>
  <c r="P675"/>
  <c r="BK675"/>
  <c r="J675"/>
  <c r="BF675" s="1"/>
  <c r="BI672"/>
  <c r="BH672"/>
  <c r="BG672"/>
  <c r="BE672"/>
  <c r="T672"/>
  <c r="R672"/>
  <c r="P672"/>
  <c r="BK672"/>
  <c r="J672"/>
  <c r="BF672" s="1"/>
  <c r="BI669"/>
  <c r="BH669"/>
  <c r="BG669"/>
  <c r="BE669"/>
  <c r="T669"/>
  <c r="R669"/>
  <c r="P669"/>
  <c r="BK669"/>
  <c r="J669"/>
  <c r="BF669"/>
  <c r="BI664"/>
  <c r="BH664"/>
  <c r="BG664"/>
  <c r="BE664"/>
  <c r="T664"/>
  <c r="T663" s="1"/>
  <c r="R664"/>
  <c r="R663" s="1"/>
  <c r="P664"/>
  <c r="P663" s="1"/>
  <c r="BK664"/>
  <c r="J664"/>
  <c r="BF664" s="1"/>
  <c r="BI662"/>
  <c r="BH662"/>
  <c r="BG662"/>
  <c r="BE662"/>
  <c r="T662"/>
  <c r="R662"/>
  <c r="P662"/>
  <c r="BK662"/>
  <c r="J662"/>
  <c r="BF662" s="1"/>
  <c r="BI659"/>
  <c r="BH659"/>
  <c r="BG659"/>
  <c r="BE659"/>
  <c r="T659"/>
  <c r="R659"/>
  <c r="P659"/>
  <c r="BK659"/>
  <c r="J659"/>
  <c r="BF659" s="1"/>
  <c r="BI655"/>
  <c r="BH655"/>
  <c r="BG655"/>
  <c r="BE655"/>
  <c r="T655"/>
  <c r="R655"/>
  <c r="P655"/>
  <c r="BK655"/>
  <c r="J655"/>
  <c r="BF655" s="1"/>
  <c r="BI648"/>
  <c r="BH648"/>
  <c r="BG648"/>
  <c r="BE648"/>
  <c r="T648"/>
  <c r="R648"/>
  <c r="P648"/>
  <c r="BK648"/>
  <c r="J648"/>
  <c r="BF648" s="1"/>
  <c r="BI647"/>
  <c r="BH647"/>
  <c r="BG647"/>
  <c r="BE647"/>
  <c r="T647"/>
  <c r="R647"/>
  <c r="P647"/>
  <c r="BK647"/>
  <c r="J647"/>
  <c r="BF647" s="1"/>
  <c r="BI642"/>
  <c r="BH642"/>
  <c r="BG642"/>
  <c r="BE642"/>
  <c r="T642"/>
  <c r="R642"/>
  <c r="P642"/>
  <c r="BK642"/>
  <c r="J642"/>
  <c r="BF642" s="1"/>
  <c r="BI638"/>
  <c r="BH638"/>
  <c r="BG638"/>
  <c r="BE638"/>
  <c r="T638"/>
  <c r="R638"/>
  <c r="P638"/>
  <c r="BK638"/>
  <c r="J638"/>
  <c r="BF638" s="1"/>
  <c r="BI634"/>
  <c r="BH634"/>
  <c r="BG634"/>
  <c r="BE634"/>
  <c r="T634"/>
  <c r="R634"/>
  <c r="P634"/>
  <c r="BK634"/>
  <c r="J634"/>
  <c r="BF634" s="1"/>
  <c r="BI630"/>
  <c r="BH630"/>
  <c r="BG630"/>
  <c r="BE630"/>
  <c r="T630"/>
  <c r="T629" s="1"/>
  <c r="R630"/>
  <c r="R629" s="1"/>
  <c r="P630"/>
  <c r="BK630"/>
  <c r="J630"/>
  <c r="BF630" s="1"/>
  <c r="BI628"/>
  <c r="BH628"/>
  <c r="BG628"/>
  <c r="BE628"/>
  <c r="T628"/>
  <c r="R628"/>
  <c r="P628"/>
  <c r="BK628"/>
  <c r="J628"/>
  <c r="BF628"/>
  <c r="BI624"/>
  <c r="BH624"/>
  <c r="BG624"/>
  <c r="BE624"/>
  <c r="T624"/>
  <c r="R624"/>
  <c r="P624"/>
  <c r="BK624"/>
  <c r="J624"/>
  <c r="BF624" s="1"/>
  <c r="BI620"/>
  <c r="BH620"/>
  <c r="BG620"/>
  <c r="BE620"/>
  <c r="T620"/>
  <c r="R620"/>
  <c r="P620"/>
  <c r="P615" s="1"/>
  <c r="BK620"/>
  <c r="J620"/>
  <c r="BF620" s="1"/>
  <c r="BI616"/>
  <c r="BH616"/>
  <c r="BG616"/>
  <c r="BE616"/>
  <c r="T616"/>
  <c r="T615" s="1"/>
  <c r="R616"/>
  <c r="R615" s="1"/>
  <c r="P616"/>
  <c r="BK616"/>
  <c r="BK615" s="1"/>
  <c r="J615" s="1"/>
  <c r="J71" s="1"/>
  <c r="J616"/>
  <c r="BF616" s="1"/>
  <c r="BI614"/>
  <c r="BH614"/>
  <c r="BG614"/>
  <c r="BE614"/>
  <c r="T614"/>
  <c r="R614"/>
  <c r="P614"/>
  <c r="BK614"/>
  <c r="J614"/>
  <c r="BF614"/>
  <c r="BI609"/>
  <c r="BH609"/>
  <c r="BG609"/>
  <c r="BE609"/>
  <c r="T609"/>
  <c r="T608" s="1"/>
  <c r="R609"/>
  <c r="R608" s="1"/>
  <c r="P609"/>
  <c r="BK609"/>
  <c r="BK608" s="1"/>
  <c r="J608" s="1"/>
  <c r="J70" s="1"/>
  <c r="J609"/>
  <c r="BF609" s="1"/>
  <c r="BI607"/>
  <c r="BH607"/>
  <c r="BG607"/>
  <c r="BE607"/>
  <c r="T607"/>
  <c r="R607"/>
  <c r="P607"/>
  <c r="BK607"/>
  <c r="J607"/>
  <c r="BF607" s="1"/>
  <c r="BI597"/>
  <c r="BH597"/>
  <c r="BG597"/>
  <c r="BE597"/>
  <c r="T597"/>
  <c r="R597"/>
  <c r="P597"/>
  <c r="BK597"/>
  <c r="J597"/>
  <c r="BF597" s="1"/>
  <c r="BI594"/>
  <c r="BH594"/>
  <c r="BG594"/>
  <c r="BE594"/>
  <c r="T594"/>
  <c r="R594"/>
  <c r="P594"/>
  <c r="BK594"/>
  <c r="J594"/>
  <c r="BF594" s="1"/>
  <c r="BI591"/>
  <c r="BH591"/>
  <c r="BG591"/>
  <c r="BE591"/>
  <c r="T591"/>
  <c r="R591"/>
  <c r="P591"/>
  <c r="BK591"/>
  <c r="J591"/>
  <c r="BF591" s="1"/>
  <c r="BI574"/>
  <c r="BH574"/>
  <c r="BG574"/>
  <c r="BE574"/>
  <c r="T574"/>
  <c r="T573" s="1"/>
  <c r="R574"/>
  <c r="R573"/>
  <c r="P574"/>
  <c r="BK574"/>
  <c r="J574"/>
  <c r="BF574" s="1"/>
  <c r="BI572"/>
  <c r="BH572"/>
  <c r="BG572"/>
  <c r="BE572"/>
  <c r="T572"/>
  <c r="R572"/>
  <c r="P572"/>
  <c r="BK572"/>
  <c r="J572"/>
  <c r="BF572" s="1"/>
  <c r="BI570"/>
  <c r="BH570"/>
  <c r="BG570"/>
  <c r="BE570"/>
  <c r="T570"/>
  <c r="R570"/>
  <c r="P570"/>
  <c r="BK570"/>
  <c r="J570"/>
  <c r="BF570" s="1"/>
  <c r="BI566"/>
  <c r="BH566"/>
  <c r="BG566"/>
  <c r="BE566"/>
  <c r="T566"/>
  <c r="R566"/>
  <c r="P566"/>
  <c r="BK566"/>
  <c r="J566"/>
  <c r="BF566" s="1"/>
  <c r="BI565"/>
  <c r="BH565"/>
  <c r="BG565"/>
  <c r="BE565"/>
  <c r="T565"/>
  <c r="R565"/>
  <c r="P565"/>
  <c r="BK565"/>
  <c r="J565"/>
  <c r="BF565" s="1"/>
  <c r="BI557"/>
  <c r="BH557"/>
  <c r="BG557"/>
  <c r="BE557"/>
  <c r="T557"/>
  <c r="R557"/>
  <c r="P557"/>
  <c r="BK557"/>
  <c r="J557"/>
  <c r="BF557" s="1"/>
  <c r="BI549"/>
  <c r="BH549"/>
  <c r="BG549"/>
  <c r="BE549"/>
  <c r="T549"/>
  <c r="R549"/>
  <c r="P549"/>
  <c r="BK549"/>
  <c r="J549"/>
  <c r="BF549" s="1"/>
  <c r="BI542"/>
  <c r="BH542"/>
  <c r="BG542"/>
  <c r="BE542"/>
  <c r="T542"/>
  <c r="R542"/>
  <c r="P542"/>
  <c r="BK542"/>
  <c r="J542"/>
  <c r="BF542" s="1"/>
  <c r="BI538"/>
  <c r="BH538"/>
  <c r="BG538"/>
  <c r="BE538"/>
  <c r="T538"/>
  <c r="R538"/>
  <c r="P538"/>
  <c r="BK538"/>
  <c r="J538"/>
  <c r="BF538"/>
  <c r="BI534"/>
  <c r="BH534"/>
  <c r="BG534"/>
  <c r="BE534"/>
  <c r="T534"/>
  <c r="T533" s="1"/>
  <c r="R534"/>
  <c r="R533" s="1"/>
  <c r="P534"/>
  <c r="P533" s="1"/>
  <c r="BK534"/>
  <c r="BK533" s="1"/>
  <c r="J534"/>
  <c r="BF534" s="1"/>
  <c r="BI531"/>
  <c r="BH531"/>
  <c r="BG531"/>
  <c r="BE531"/>
  <c r="T531"/>
  <c r="T530" s="1"/>
  <c r="R531"/>
  <c r="R530" s="1"/>
  <c r="P531"/>
  <c r="P530"/>
  <c r="BK531"/>
  <c r="BK530" s="1"/>
  <c r="J530" s="1"/>
  <c r="J66" s="1"/>
  <c r="J531"/>
  <c r="BF531" s="1"/>
  <c r="BI529"/>
  <c r="BH529"/>
  <c r="BG529"/>
  <c r="BE529"/>
  <c r="T529"/>
  <c r="R529"/>
  <c r="P529"/>
  <c r="BK529"/>
  <c r="J529"/>
  <c r="BF529" s="1"/>
  <c r="BI527"/>
  <c r="BH527"/>
  <c r="BG527"/>
  <c r="BE527"/>
  <c r="T527"/>
  <c r="R527"/>
  <c r="P527"/>
  <c r="BK527"/>
  <c r="J527"/>
  <c r="BF527"/>
  <c r="BI526"/>
  <c r="BH526"/>
  <c r="BG526"/>
  <c r="BE526"/>
  <c r="T526"/>
  <c r="R526"/>
  <c r="P526"/>
  <c r="BK526"/>
  <c r="J526"/>
  <c r="BF526" s="1"/>
  <c r="BI525"/>
  <c r="BH525"/>
  <c r="BG525"/>
  <c r="BE525"/>
  <c r="T525"/>
  <c r="R525"/>
  <c r="R524" s="1"/>
  <c r="P525"/>
  <c r="P524" s="1"/>
  <c r="BK525"/>
  <c r="BK524" s="1"/>
  <c r="J524" s="1"/>
  <c r="J65" s="1"/>
  <c r="J525"/>
  <c r="BF525"/>
  <c r="BI521"/>
  <c r="BH521"/>
  <c r="BG521"/>
  <c r="BE521"/>
  <c r="T521"/>
  <c r="R521"/>
  <c r="P521"/>
  <c r="BK521"/>
  <c r="J521"/>
  <c r="BF521" s="1"/>
  <c r="BI518"/>
  <c r="BH518"/>
  <c r="BG518"/>
  <c r="BE518"/>
  <c r="T518"/>
  <c r="R518"/>
  <c r="P518"/>
  <c r="BK518"/>
  <c r="J518"/>
  <c r="BF518" s="1"/>
  <c r="BI512"/>
  <c r="BH512"/>
  <c r="BG512"/>
  <c r="BE512"/>
  <c r="T512"/>
  <c r="R512"/>
  <c r="P512"/>
  <c r="BK512"/>
  <c r="J512"/>
  <c r="BF512"/>
  <c r="BI509"/>
  <c r="BH509"/>
  <c r="BG509"/>
  <c r="BE509"/>
  <c r="T509"/>
  <c r="R509"/>
  <c r="P509"/>
  <c r="BK509"/>
  <c r="J509"/>
  <c r="BF509" s="1"/>
  <c r="BI505"/>
  <c r="BH505"/>
  <c r="BG505"/>
  <c r="BE505"/>
  <c r="T505"/>
  <c r="R505"/>
  <c r="P505"/>
  <c r="BK505"/>
  <c r="J505"/>
  <c r="BF505" s="1"/>
  <c r="BI499"/>
  <c r="BH499"/>
  <c r="BG499"/>
  <c r="BE499"/>
  <c r="T499"/>
  <c r="R499"/>
  <c r="P499"/>
  <c r="BK499"/>
  <c r="J499"/>
  <c r="BF499"/>
  <c r="BI495"/>
  <c r="BH495"/>
  <c r="BG495"/>
  <c r="BE495"/>
  <c r="T495"/>
  <c r="R495"/>
  <c r="P495"/>
  <c r="BK495"/>
  <c r="J495"/>
  <c r="BF495" s="1"/>
  <c r="BI488"/>
  <c r="BH488"/>
  <c r="BG488"/>
  <c r="BE488"/>
  <c r="T488"/>
  <c r="R488"/>
  <c r="P488"/>
  <c r="BK488"/>
  <c r="J488"/>
  <c r="BF488" s="1"/>
  <c r="BI481"/>
  <c r="BH481"/>
  <c r="BG481"/>
  <c r="BE481"/>
  <c r="T481"/>
  <c r="R481"/>
  <c r="P481"/>
  <c r="BK481"/>
  <c r="J481"/>
  <c r="BF481" s="1"/>
  <c r="BI477"/>
  <c r="BH477"/>
  <c r="BG477"/>
  <c r="BE477"/>
  <c r="T477"/>
  <c r="R477"/>
  <c r="P477"/>
  <c r="BK477"/>
  <c r="J477"/>
  <c r="BF477" s="1"/>
  <c r="BI471"/>
  <c r="BH471"/>
  <c r="BG471"/>
  <c r="BE471"/>
  <c r="T471"/>
  <c r="R471"/>
  <c r="P471"/>
  <c r="BK471"/>
  <c r="J471"/>
  <c r="BF471"/>
  <c r="BI470"/>
  <c r="BH470"/>
  <c r="BG470"/>
  <c r="BE470"/>
  <c r="T470"/>
  <c r="R470"/>
  <c r="P470"/>
  <c r="BK470"/>
  <c r="J470"/>
  <c r="BF470" s="1"/>
  <c r="BI466"/>
  <c r="BH466"/>
  <c r="BG466"/>
  <c r="BE466"/>
  <c r="T466"/>
  <c r="R466"/>
  <c r="P466"/>
  <c r="BK466"/>
  <c r="J466"/>
  <c r="BF466" s="1"/>
  <c r="BI462"/>
  <c r="BH462"/>
  <c r="BG462"/>
  <c r="BE462"/>
  <c r="T462"/>
  <c r="R462"/>
  <c r="P462"/>
  <c r="BK462"/>
  <c r="J462"/>
  <c r="BF462"/>
  <c r="BI456"/>
  <c r="BH456"/>
  <c r="BG456"/>
  <c r="BE456"/>
  <c r="T456"/>
  <c r="R456"/>
  <c r="P456"/>
  <c r="BK456"/>
  <c r="J456"/>
  <c r="BF456" s="1"/>
  <c r="BI449"/>
  <c r="BH449"/>
  <c r="BG449"/>
  <c r="BE449"/>
  <c r="T449"/>
  <c r="R449"/>
  <c r="P449"/>
  <c r="BK449"/>
  <c r="J449"/>
  <c r="BF449" s="1"/>
  <c r="BI448"/>
  <c r="BH448"/>
  <c r="BG448"/>
  <c r="BE448"/>
  <c r="T448"/>
  <c r="R448"/>
  <c r="P448"/>
  <c r="BK448"/>
  <c r="J448"/>
  <c r="BF448" s="1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 s="1"/>
  <c r="BI442"/>
  <c r="BH442"/>
  <c r="BG442"/>
  <c r="BE442"/>
  <c r="T442"/>
  <c r="R442"/>
  <c r="P442"/>
  <c r="BK442"/>
  <c r="J442"/>
  <c r="BF442" s="1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8"/>
  <c r="BH438"/>
  <c r="BG438"/>
  <c r="BE438"/>
  <c r="T438"/>
  <c r="R438"/>
  <c r="P438"/>
  <c r="BK438"/>
  <c r="J438"/>
  <c r="BF438" s="1"/>
  <c r="BI432"/>
  <c r="BH432"/>
  <c r="BG432"/>
  <c r="BE432"/>
  <c r="T432"/>
  <c r="R432"/>
  <c r="R431" s="1"/>
  <c r="P432"/>
  <c r="P431" s="1"/>
  <c r="BK432"/>
  <c r="BK431"/>
  <c r="J431" s="1"/>
  <c r="J64" s="1"/>
  <c r="J432"/>
  <c r="BF432" s="1"/>
  <c r="BI430"/>
  <c r="BH430"/>
  <c r="BG430"/>
  <c r="BE430"/>
  <c r="T430"/>
  <c r="R430"/>
  <c r="P430"/>
  <c r="BK430"/>
  <c r="J430"/>
  <c r="BF430" s="1"/>
  <c r="BI426"/>
  <c r="BH426"/>
  <c r="BG426"/>
  <c r="BE426"/>
  <c r="T426"/>
  <c r="R426"/>
  <c r="P426"/>
  <c r="BK426"/>
  <c r="J426"/>
  <c r="BF426" s="1"/>
  <c r="BI425"/>
  <c r="BH425"/>
  <c r="BG425"/>
  <c r="BE425"/>
  <c r="T425"/>
  <c r="R425"/>
  <c r="P425"/>
  <c r="BK425"/>
  <c r="J425"/>
  <c r="BF425" s="1"/>
  <c r="BI421"/>
  <c r="BH421"/>
  <c r="BG421"/>
  <c r="BE421"/>
  <c r="T421"/>
  <c r="R421"/>
  <c r="P421"/>
  <c r="BK421"/>
  <c r="J421"/>
  <c r="BF421" s="1"/>
  <c r="BI415"/>
  <c r="BH415"/>
  <c r="BG415"/>
  <c r="BE415"/>
  <c r="T415"/>
  <c r="R415"/>
  <c r="P415"/>
  <c r="BK415"/>
  <c r="J415"/>
  <c r="BF415" s="1"/>
  <c r="BI408"/>
  <c r="BH408"/>
  <c r="BG408"/>
  <c r="BE408"/>
  <c r="T408"/>
  <c r="R408"/>
  <c r="P408"/>
  <c r="BK408"/>
  <c r="J408"/>
  <c r="BF408" s="1"/>
  <c r="BI401"/>
  <c r="BH401"/>
  <c r="BG401"/>
  <c r="BE401"/>
  <c r="T401"/>
  <c r="R401"/>
  <c r="P401"/>
  <c r="BK401"/>
  <c r="J401"/>
  <c r="BF401" s="1"/>
  <c r="BI397"/>
  <c r="BH397"/>
  <c r="BG397"/>
  <c r="BE397"/>
  <c r="T397"/>
  <c r="R397"/>
  <c r="P397"/>
  <c r="BK397"/>
  <c r="J397"/>
  <c r="BF397" s="1"/>
  <c r="BI392"/>
  <c r="BH392"/>
  <c r="BG392"/>
  <c r="BE392"/>
  <c r="T392"/>
  <c r="R392"/>
  <c r="P392"/>
  <c r="BK392"/>
  <c r="J392"/>
  <c r="BF392" s="1"/>
  <c r="BI382"/>
  <c r="BH382"/>
  <c r="BG382"/>
  <c r="BE382"/>
  <c r="T382"/>
  <c r="R382"/>
  <c r="P382"/>
  <c r="BK382"/>
  <c r="J382"/>
  <c r="BF382" s="1"/>
  <c r="BI381"/>
  <c r="BH381"/>
  <c r="BG381"/>
  <c r="BE381"/>
  <c r="T381"/>
  <c r="R381"/>
  <c r="P381"/>
  <c r="BK381"/>
  <c r="J381"/>
  <c r="BF381"/>
  <c r="BI360"/>
  <c r="BH360"/>
  <c r="BG360"/>
  <c r="BE360"/>
  <c r="T360"/>
  <c r="R360"/>
  <c r="P360"/>
  <c r="BK360"/>
  <c r="J360"/>
  <c r="BF360" s="1"/>
  <c r="BI347"/>
  <c r="BH347"/>
  <c r="BG347"/>
  <c r="BE347"/>
  <c r="T347"/>
  <c r="R347"/>
  <c r="P347"/>
  <c r="BK347"/>
  <c r="J347"/>
  <c r="BF347" s="1"/>
  <c r="BI344"/>
  <c r="BH344"/>
  <c r="BG344"/>
  <c r="BE344"/>
  <c r="T344"/>
  <c r="R344"/>
  <c r="P344"/>
  <c r="BK344"/>
  <c r="J344"/>
  <c r="BF344" s="1"/>
  <c r="BI335"/>
  <c r="BH335"/>
  <c r="BG335"/>
  <c r="BE335"/>
  <c r="T335"/>
  <c r="R335"/>
  <c r="P335"/>
  <c r="BK335"/>
  <c r="J335"/>
  <c r="BF335"/>
  <c r="BI332"/>
  <c r="BH332"/>
  <c r="BG332"/>
  <c r="BE332"/>
  <c r="T332"/>
  <c r="R332"/>
  <c r="P332"/>
  <c r="BK332"/>
  <c r="J332"/>
  <c r="BF332" s="1"/>
  <c r="BI329"/>
  <c r="BH329"/>
  <c r="BG329"/>
  <c r="BE329"/>
  <c r="T329"/>
  <c r="R329"/>
  <c r="P329"/>
  <c r="BK329"/>
  <c r="J329"/>
  <c r="BF329" s="1"/>
  <c r="BI322"/>
  <c r="BH322"/>
  <c r="BG322"/>
  <c r="BE322"/>
  <c r="T322"/>
  <c r="R322"/>
  <c r="P322"/>
  <c r="BK322"/>
  <c r="J322"/>
  <c r="BF322" s="1"/>
  <c r="BI311"/>
  <c r="BH311"/>
  <c r="BG311"/>
  <c r="BE311"/>
  <c r="T311"/>
  <c r="R311"/>
  <c r="P311"/>
  <c r="BK311"/>
  <c r="J311"/>
  <c r="BF311" s="1"/>
  <c r="BI309"/>
  <c r="BH309"/>
  <c r="BG309"/>
  <c r="BE309"/>
  <c r="T309"/>
  <c r="R309"/>
  <c r="P309"/>
  <c r="BK309"/>
  <c r="J309"/>
  <c r="BF309" s="1"/>
  <c r="BI306"/>
  <c r="BH306"/>
  <c r="BG306"/>
  <c r="BE306"/>
  <c r="T306"/>
  <c r="R306"/>
  <c r="P306"/>
  <c r="BK306"/>
  <c r="J306"/>
  <c r="BF306" s="1"/>
  <c r="BI303"/>
  <c r="BH303"/>
  <c r="BG303"/>
  <c r="BE303"/>
  <c r="T303"/>
  <c r="R303"/>
  <c r="P303"/>
  <c r="BK303"/>
  <c r="J303"/>
  <c r="BF303" s="1"/>
  <c r="BI298"/>
  <c r="BH298"/>
  <c r="BG298"/>
  <c r="BE298"/>
  <c r="T298"/>
  <c r="R298"/>
  <c r="P298"/>
  <c r="BK298"/>
  <c r="J298"/>
  <c r="BF298" s="1"/>
  <c r="BI289"/>
  <c r="BH289"/>
  <c r="BG289"/>
  <c r="BE289"/>
  <c r="T289"/>
  <c r="R289"/>
  <c r="P289"/>
  <c r="BK289"/>
  <c r="J289"/>
  <c r="BF289" s="1"/>
  <c r="BI285"/>
  <c r="BH285"/>
  <c r="BG285"/>
  <c r="BE285"/>
  <c r="T285"/>
  <c r="R285"/>
  <c r="P285"/>
  <c r="BK285"/>
  <c r="J285"/>
  <c r="BF285" s="1"/>
  <c r="BI282"/>
  <c r="BH282"/>
  <c r="BG282"/>
  <c r="BE282"/>
  <c r="T282"/>
  <c r="R282"/>
  <c r="P282"/>
  <c r="BK282"/>
  <c r="J282"/>
  <c r="BF282"/>
  <c r="BI269"/>
  <c r="BH269"/>
  <c r="BG269"/>
  <c r="BE269"/>
  <c r="T269"/>
  <c r="R269"/>
  <c r="P269"/>
  <c r="BK269"/>
  <c r="J269"/>
  <c r="BF269" s="1"/>
  <c r="BI267"/>
  <c r="BH267"/>
  <c r="BG267"/>
  <c r="BE267"/>
  <c r="T267"/>
  <c r="R267"/>
  <c r="P267"/>
  <c r="BK267"/>
  <c r="J267"/>
  <c r="BF267" s="1"/>
  <c r="BI251"/>
  <c r="BH251"/>
  <c r="BG251"/>
  <c r="BE251"/>
  <c r="T251"/>
  <c r="R251"/>
  <c r="P251"/>
  <c r="BK251"/>
  <c r="J251"/>
  <c r="BF251" s="1"/>
  <c r="BI249"/>
  <c r="BH249"/>
  <c r="BG249"/>
  <c r="BE249"/>
  <c r="T249"/>
  <c r="R249"/>
  <c r="P249"/>
  <c r="BK249"/>
  <c r="J249"/>
  <c r="BF249" s="1"/>
  <c r="BI240"/>
  <c r="BH240"/>
  <c r="BG240"/>
  <c r="BE240"/>
  <c r="T240"/>
  <c r="R240"/>
  <c r="P240"/>
  <c r="BK240"/>
  <c r="J240"/>
  <c r="BF240"/>
  <c r="BI238"/>
  <c r="BH238"/>
  <c r="BG238"/>
  <c r="BE238"/>
  <c r="T238"/>
  <c r="R238"/>
  <c r="P238"/>
  <c r="BK238"/>
  <c r="J238"/>
  <c r="BF238" s="1"/>
  <c r="BI230"/>
  <c r="BH230"/>
  <c r="BG230"/>
  <c r="BE230"/>
  <c r="T230"/>
  <c r="R230"/>
  <c r="P230"/>
  <c r="BK230"/>
  <c r="J230"/>
  <c r="BF230" s="1"/>
  <c r="BI228"/>
  <c r="BH228"/>
  <c r="BG228"/>
  <c r="BE228"/>
  <c r="T228"/>
  <c r="R228"/>
  <c r="P228"/>
  <c r="BK228"/>
  <c r="J228"/>
  <c r="BF228"/>
  <c r="BI224"/>
  <c r="BH224"/>
  <c r="BG224"/>
  <c r="BE224"/>
  <c r="T224"/>
  <c r="R224"/>
  <c r="P224"/>
  <c r="BK224"/>
  <c r="J224"/>
  <c r="BF224" s="1"/>
  <c r="BI221"/>
  <c r="BH221"/>
  <c r="BG221"/>
  <c r="BE221"/>
  <c r="T221"/>
  <c r="R221"/>
  <c r="P221"/>
  <c r="BK221"/>
  <c r="J221"/>
  <c r="BF221" s="1"/>
  <c r="BI209"/>
  <c r="BH209"/>
  <c r="BG209"/>
  <c r="BE209"/>
  <c r="T209"/>
  <c r="R209"/>
  <c r="P209"/>
  <c r="BK209"/>
  <c r="J209"/>
  <c r="BF209" s="1"/>
  <c r="BI207"/>
  <c r="BH207"/>
  <c r="BG207"/>
  <c r="BE207"/>
  <c r="T207"/>
  <c r="R207"/>
  <c r="P207"/>
  <c r="BK207"/>
  <c r="J207"/>
  <c r="BF207" s="1"/>
  <c r="BI195"/>
  <c r="BH195"/>
  <c r="BG195"/>
  <c r="BE195"/>
  <c r="T195"/>
  <c r="R195"/>
  <c r="P195"/>
  <c r="BK195"/>
  <c r="J195"/>
  <c r="BF195"/>
  <c r="BI183"/>
  <c r="BH183"/>
  <c r="BG183"/>
  <c r="BE183"/>
  <c r="T183"/>
  <c r="R183"/>
  <c r="P183"/>
  <c r="BK183"/>
  <c r="J183"/>
  <c r="BF183" s="1"/>
  <c r="BI178"/>
  <c r="BH178"/>
  <c r="BG178"/>
  <c r="BE178"/>
  <c r="T178"/>
  <c r="R178"/>
  <c r="P178"/>
  <c r="BK178"/>
  <c r="J178"/>
  <c r="BF178" s="1"/>
  <c r="BI170"/>
  <c r="BH170"/>
  <c r="BG170"/>
  <c r="BE170"/>
  <c r="T170"/>
  <c r="R170"/>
  <c r="P170"/>
  <c r="BK170"/>
  <c r="J170"/>
  <c r="BF170"/>
  <c r="BI163"/>
  <c r="BH163"/>
  <c r="BG163"/>
  <c r="BE163"/>
  <c r="T163"/>
  <c r="R163"/>
  <c r="P163"/>
  <c r="BK163"/>
  <c r="J163"/>
  <c r="BF163" s="1"/>
  <c r="BI161"/>
  <c r="BH161"/>
  <c r="BG161"/>
  <c r="BE161"/>
  <c r="T161"/>
  <c r="R161"/>
  <c r="P161"/>
  <c r="BK161"/>
  <c r="J161"/>
  <c r="BF161" s="1"/>
  <c r="BI154"/>
  <c r="BH154"/>
  <c r="BG154"/>
  <c r="BE154"/>
  <c r="T154"/>
  <c r="R154"/>
  <c r="P154"/>
  <c r="BK154"/>
  <c r="J154"/>
  <c r="BF154" s="1"/>
  <c r="BI149"/>
  <c r="BH149"/>
  <c r="BG149"/>
  <c r="BE149"/>
  <c r="T149"/>
  <c r="R149"/>
  <c r="P149"/>
  <c r="BK149"/>
  <c r="J149"/>
  <c r="BF149" s="1"/>
  <c r="BI145"/>
  <c r="BH145"/>
  <c r="BG145"/>
  <c r="BE145"/>
  <c r="T145"/>
  <c r="R145"/>
  <c r="P145"/>
  <c r="BK145"/>
  <c r="J145"/>
  <c r="BF145"/>
  <c r="BI141"/>
  <c r="BH141"/>
  <c r="BG141"/>
  <c r="BE141"/>
  <c r="T141"/>
  <c r="R141"/>
  <c r="P141"/>
  <c r="BK141"/>
  <c r="J141"/>
  <c r="BF141" s="1"/>
  <c r="BI137"/>
  <c r="BH137"/>
  <c r="BG137"/>
  <c r="BE137"/>
  <c r="T137"/>
  <c r="R137"/>
  <c r="P137"/>
  <c r="P136" s="1"/>
  <c r="BK137"/>
  <c r="J137"/>
  <c r="BF137" s="1"/>
  <c r="BI129"/>
  <c r="BH129"/>
  <c r="BG129"/>
  <c r="BE129"/>
  <c r="T129"/>
  <c r="T128" s="1"/>
  <c r="R129"/>
  <c r="R128" s="1"/>
  <c r="P129"/>
  <c r="P128" s="1"/>
  <c r="BK129"/>
  <c r="BK128" s="1"/>
  <c r="J128" s="1"/>
  <c r="J62" s="1"/>
  <c r="J129"/>
  <c r="BF129" s="1"/>
  <c r="BI126"/>
  <c r="BH126"/>
  <c r="BG126"/>
  <c r="BE126"/>
  <c r="T126"/>
  <c r="R126"/>
  <c r="P126"/>
  <c r="BK126"/>
  <c r="J126"/>
  <c r="BF126" s="1"/>
  <c r="BI120"/>
  <c r="BH120"/>
  <c r="BG120"/>
  <c r="BE120"/>
  <c r="T120"/>
  <c r="R120"/>
  <c r="P120"/>
  <c r="BK120"/>
  <c r="J120"/>
  <c r="BF120" s="1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 s="1"/>
  <c r="BI114"/>
  <c r="BH114"/>
  <c r="BG114"/>
  <c r="BE114"/>
  <c r="T114"/>
  <c r="R114"/>
  <c r="P114"/>
  <c r="BK114"/>
  <c r="J114"/>
  <c r="BF114" s="1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 s="1"/>
  <c r="BI106"/>
  <c r="BH106"/>
  <c r="BG106"/>
  <c r="BE106"/>
  <c r="T106"/>
  <c r="R106"/>
  <c r="R99" s="1"/>
  <c r="P106"/>
  <c r="BK106"/>
  <c r="J106"/>
  <c r="BF106" s="1"/>
  <c r="BI100"/>
  <c r="F37" s="1"/>
  <c r="BD55" i="1" s="1"/>
  <c r="BH100" i="2"/>
  <c r="BG100"/>
  <c r="BE100"/>
  <c r="T100"/>
  <c r="T99" s="1"/>
  <c r="R100"/>
  <c r="P100"/>
  <c r="BK100"/>
  <c r="J100"/>
  <c r="BF100" s="1"/>
  <c r="J93"/>
  <c r="F93"/>
  <c r="F91"/>
  <c r="E89"/>
  <c r="J54"/>
  <c r="F54"/>
  <c r="F52"/>
  <c r="E50"/>
  <c r="J24"/>
  <c r="E24"/>
  <c r="J55" s="1"/>
  <c r="J23"/>
  <c r="J18"/>
  <c r="E18"/>
  <c r="F94" s="1"/>
  <c r="F55"/>
  <c r="J17"/>
  <c r="J12"/>
  <c r="J52" s="1"/>
  <c r="E7"/>
  <c r="E48" s="1"/>
  <c r="AS54" i="1"/>
  <c r="L50"/>
  <c r="AM50"/>
  <c r="AM49"/>
  <c r="L49"/>
  <c r="AM47"/>
  <c r="L47"/>
  <c r="L45"/>
  <c r="L44"/>
  <c r="BK87" i="4" l="1"/>
  <c r="J87" s="1"/>
  <c r="J62" s="1"/>
  <c r="BK84"/>
  <c r="J84" s="1"/>
  <c r="J60" s="1"/>
  <c r="F36"/>
  <c r="BC57" i="1" s="1"/>
  <c r="F33" i="3"/>
  <c r="AZ56" i="1" s="1"/>
  <c r="BK136" i="3"/>
  <c r="J136" s="1"/>
  <c r="J63" s="1"/>
  <c r="BK573"/>
  <c r="J573" s="1"/>
  <c r="J69" s="1"/>
  <c r="BK663"/>
  <c r="J663" s="1"/>
  <c r="J73" s="1"/>
  <c r="BK615"/>
  <c r="J615" s="1"/>
  <c r="J71" s="1"/>
  <c r="BK768"/>
  <c r="J768" s="1"/>
  <c r="J75" s="1"/>
  <c r="BK629"/>
  <c r="J629" s="1"/>
  <c r="J72" s="1"/>
  <c r="BK629" i="2"/>
  <c r="J629" s="1"/>
  <c r="J72" s="1"/>
  <c r="BK723"/>
  <c r="J723" s="1"/>
  <c r="J74" s="1"/>
  <c r="BK99"/>
  <c r="BK663"/>
  <c r="J663" s="1"/>
  <c r="J73" s="1"/>
  <c r="BK573"/>
  <c r="J573" s="1"/>
  <c r="J69" s="1"/>
  <c r="F55" i="4"/>
  <c r="F35" i="2"/>
  <c r="BB55" i="1" s="1"/>
  <c r="BB54" s="1"/>
  <c r="P608" i="2"/>
  <c r="P768"/>
  <c r="BK799"/>
  <c r="J799" s="1"/>
  <c r="J76" s="1"/>
  <c r="R822"/>
  <c r="J52" i="3"/>
  <c r="F55"/>
  <c r="T533"/>
  <c r="T573"/>
  <c r="R608"/>
  <c r="P615"/>
  <c r="T629"/>
  <c r="P629"/>
  <c r="P532" s="1"/>
  <c r="P97" s="1"/>
  <c r="AU56" i="1" s="1"/>
  <c r="R663" i="3"/>
  <c r="BK799"/>
  <c r="J799" s="1"/>
  <c r="J76" s="1"/>
  <c r="E48" i="4"/>
  <c r="J34"/>
  <c r="AW57" i="1" s="1"/>
  <c r="F36" i="2"/>
  <c r="BC55" i="1" s="1"/>
  <c r="T524" i="2"/>
  <c r="P629"/>
  <c r="R723"/>
  <c r="P723"/>
  <c r="R768"/>
  <c r="P799"/>
  <c r="T822"/>
  <c r="T532" s="1"/>
  <c r="F36" i="3"/>
  <c r="BC56" i="1" s="1"/>
  <c r="T608" i="3"/>
  <c r="R615"/>
  <c r="T799"/>
  <c r="P799"/>
  <c r="R84" i="4"/>
  <c r="R83" s="1"/>
  <c r="BD54" i="1"/>
  <c r="W33" s="1"/>
  <c r="BK136" i="2"/>
  <c r="J136" s="1"/>
  <c r="J63" s="1"/>
  <c r="T431"/>
  <c r="T723"/>
  <c r="T768"/>
  <c r="R799"/>
  <c r="R532" s="1"/>
  <c r="BK822"/>
  <c r="J822" s="1"/>
  <c r="J77" s="1"/>
  <c r="E48" i="3"/>
  <c r="R99"/>
  <c r="BK431"/>
  <c r="J431" s="1"/>
  <c r="J64" s="1"/>
  <c r="R431"/>
  <c r="P723"/>
  <c r="R799"/>
  <c r="J33" i="4"/>
  <c r="AV57" i="1" s="1"/>
  <c r="P99" i="2"/>
  <c r="F33"/>
  <c r="AZ55" i="1" s="1"/>
  <c r="R136" i="2"/>
  <c r="T136"/>
  <c r="T98" s="1"/>
  <c r="T97" s="1"/>
  <c r="P573"/>
  <c r="P532" s="1"/>
  <c r="R573" i="3"/>
  <c r="R629"/>
  <c r="T663"/>
  <c r="P663"/>
  <c r="R723"/>
  <c r="T822"/>
  <c r="J34"/>
  <c r="AW56" i="1" s="1"/>
  <c r="F34" i="3"/>
  <c r="BA56" i="1" s="1"/>
  <c r="R532" i="3"/>
  <c r="R98" i="2"/>
  <c r="P84" i="4"/>
  <c r="P83" s="1"/>
  <c r="AU57" i="1" s="1"/>
  <c r="BK532" i="3"/>
  <c r="J532" s="1"/>
  <c r="J67" s="1"/>
  <c r="J533"/>
  <c r="J68" s="1"/>
  <c r="P98" i="2"/>
  <c r="J99"/>
  <c r="J61" s="1"/>
  <c r="J533"/>
  <c r="J68" s="1"/>
  <c r="BK98" i="3"/>
  <c r="J99"/>
  <c r="J61" s="1"/>
  <c r="F34" i="2"/>
  <c r="BA55" i="1" s="1"/>
  <c r="T532" i="3"/>
  <c r="T97" s="1"/>
  <c r="T84" i="4"/>
  <c r="T83" s="1"/>
  <c r="J34" i="2"/>
  <c r="AW55" i="1" s="1"/>
  <c r="J94" i="3"/>
  <c r="J55" i="4"/>
  <c r="F34"/>
  <c r="BA57" i="1" s="1"/>
  <c r="J94" i="2"/>
  <c r="J33" i="3"/>
  <c r="AV56" i="1" s="1"/>
  <c r="J91" i="2"/>
  <c r="J33"/>
  <c r="AV55" i="1" s="1"/>
  <c r="J85" i="4"/>
  <c r="J61" s="1"/>
  <c r="E87" i="2"/>
  <c r="BK83" i="4" l="1"/>
  <c r="J83" s="1"/>
  <c r="J59" s="1"/>
  <c r="AZ54" i="1"/>
  <c r="AV54" s="1"/>
  <c r="AK29" s="1"/>
  <c r="BK532" i="2"/>
  <c r="J532" s="1"/>
  <c r="J67" s="1"/>
  <c r="BK98"/>
  <c r="BK97" s="1"/>
  <c r="J97" s="1"/>
  <c r="AT57" i="1"/>
  <c r="AT55"/>
  <c r="BA54"/>
  <c r="AW54" s="1"/>
  <c r="AK30" s="1"/>
  <c r="R97" i="2"/>
  <c r="BC54" i="1"/>
  <c r="P97" i="2"/>
  <c r="AU55" i="1" s="1"/>
  <c r="AU54" s="1"/>
  <c r="AT56"/>
  <c r="R98" i="3"/>
  <c r="R97" s="1"/>
  <c r="W31" i="1"/>
  <c r="AX54"/>
  <c r="J98" i="2"/>
  <c r="J60" s="1"/>
  <c r="J98" i="3"/>
  <c r="J60" s="1"/>
  <c r="BK97"/>
  <c r="J97" s="1"/>
  <c r="J30" i="4" l="1"/>
  <c r="AG57" i="1" s="1"/>
  <c r="AN57" s="1"/>
  <c r="W29"/>
  <c r="W30"/>
  <c r="W32"/>
  <c r="AY54"/>
  <c r="AT54"/>
  <c r="J30" i="3"/>
  <c r="J59"/>
  <c r="J39" i="4"/>
  <c r="J30" i="2"/>
  <c r="J59"/>
  <c r="J39" i="3" l="1"/>
  <c r="AG56" i="1"/>
  <c r="AN56" s="1"/>
  <c r="J39" i="2"/>
  <c r="AG55" i="1"/>
  <c r="AN55" l="1"/>
  <c r="AG54"/>
  <c r="AK26" l="1"/>
  <c r="AK35" s="1"/>
  <c r="AN54"/>
</calcChain>
</file>

<file path=xl/sharedStrings.xml><?xml version="1.0" encoding="utf-8"?>
<sst xmlns="http://schemas.openxmlformats.org/spreadsheetml/2006/main" count="16614" uniqueCount="1345">
  <si>
    <t>Export Komplet</t>
  </si>
  <si>
    <t>VZ</t>
  </si>
  <si>
    <t>2.0</t>
  </si>
  <si>
    <t/>
  </si>
  <si>
    <t>False</t>
  </si>
  <si>
    <t>{ce29fe08-9680-4d89-8ebe-e87a67fbfb9b}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</si>
  <si>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</si>
  <si>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</si>
  <si>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</si>
  <si>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</si>
  <si>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</si>
  <si>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</si>
  <si>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</si>
  <si>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</si>
  <si>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ID749-19/01</t>
  </si>
  <si>
    <t>Stavba:</t>
  </si>
  <si>
    <t>Zateplení BD ul. Květná st. p. č. 309 a 311, k.ú. Bruntál</t>
  </si>
  <si>
    <t>KSO:</t>
  </si>
  <si>
    <t>803</t>
  </si>
  <si>
    <t>CC-CZ:</t>
  </si>
  <si>
    <t>1122</t>
  </si>
  <si>
    <t>Místo:</t>
  </si>
  <si>
    <t>Květná 23, 25, Bruntál</t>
  </si>
  <si>
    <t>Datum:</t>
  </si>
  <si>
    <t>24. 7. 2019</t>
  </si>
  <si>
    <t>Zadavatel:</t>
  </si>
  <si>
    <t>IČ:</t>
  </si>
  <si>
    <t>MÚ Bruntál</t>
  </si>
  <si>
    <t>DIČ:</t>
  </si>
  <si>
    <t>Zhotovitel:</t>
  </si>
  <si>
    <t xml:space="preserve"> </t>
  </si>
  <si>
    <t>Projektant:</t>
  </si>
  <si>
    <t>Ideaprojekt s.r.o., Bruntál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</si>
  <si>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</si>
  <si>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</si>
  <si>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</si>
  <si>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</si>
  <si>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</si>
  <si>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</si>
  <si>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</si>
  <si>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</si>
  <si>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</si>
  <si>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</si>
  <si>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</si>
  <si>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</si>
  <si>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</si>
  <si>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</si>
  <si>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</si>
  <si>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</si>
  <si>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</si>
  <si>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</si>
  <si>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</si>
  <si>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</si>
  <si>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</si>
  <si>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</si>
  <si>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</si>
  <si>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</si>
  <si>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</si>
  <si>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</si>
  <si>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</si>
  <si>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</si>
  <si>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</si>
  <si>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</si>
  <si>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</si>
  <si>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</si>
  <si>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</si>
  <si>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</si>
  <si>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</si>
  <si>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</si>
  <si>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</si>
  <si>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</si>
  <si>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</si>
  <si>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</si>
  <si>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</si>
  <si>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</si>
  <si>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</si>
  <si>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</si>
  <si>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Květná č.p. 23 - stavební úpravy</t>
  </si>
  <si>
    <t>STA</t>
  </si>
  <si>
    <t>1</t>
  </si>
  <si>
    <t>{1b98304a-5ef1-40ca-b38e-5807de7d477c}</t>
  </si>
  <si>
    <t>02</t>
  </si>
  <si>
    <t>Květná č.p. 25 - stavební úpravy</t>
  </si>
  <si>
    <t>{5c8e430f-57f3-475b-b879-ff0fe0090356}</t>
  </si>
  <si>
    <t>VON</t>
  </si>
  <si>
    <t>Vedlejší a ostatní náklady</t>
  </si>
  <si>
    <t>{261dc63e-d6c2-4254-9a3a-d0942054792f}</t>
  </si>
  <si>
    <t>KRYCÍ LIST SOUPISU PRACÍ</t>
  </si>
  <si>
    <t>Objekt:</t>
  </si>
  <si>
    <t>01 - Květná č.p. 23 -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</si>
  <si>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</si>
  <si>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</si>
  <si>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</si>
  <si>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</si>
  <si>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</si>
  <si>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</si>
  <si>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</si>
  <si>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</si>
  <si>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</si>
  <si>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</si>
  <si>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</si>
  <si>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</si>
  <si>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</si>
  <si>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</si>
  <si>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715 - Izolace proti chemickým vlivům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</si>
  <si>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</si>
  <si>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</si>
  <si>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</si>
  <si>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</si>
  <si>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</si>
  <si>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</si>
  <si>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</si>
  <si>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</si>
  <si>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</si>
  <si>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</si>
  <si>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</si>
  <si>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</si>
  <si>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</si>
  <si>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</si>
  <si>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</si>
  <si>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</si>
  <si>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</si>
  <si>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</si>
  <si>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</si>
  <si>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</si>
  <si>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</si>
  <si>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</si>
  <si>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</si>
  <si>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</si>
  <si>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</si>
  <si>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</si>
  <si>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</si>
  <si>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</si>
  <si>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2019 02</t>
  </si>
  <si>
    <t>4</t>
  </si>
  <si>
    <t>2</t>
  </si>
  <si>
    <t>1920201369</t>
  </si>
  <si>
    <t>VV</t>
  </si>
  <si>
    <t>dle TZ a PD</t>
  </si>
  <si>
    <t>stáv. okapový chodník</t>
  </si>
  <si>
    <t>(21,225*2+0,500*4+11,250+1,200*2)*0,500</t>
  </si>
  <si>
    <t>-3,650*0,500</t>
  </si>
  <si>
    <t>Součet</t>
  </si>
  <si>
    <t>132201201</t>
  </si>
  <si>
    <t>Hloubení zapažených i nezapažených rýh šířky přes 600 do 2 000 mm s urovnáním dna do předepsaného profilu a spádu v hornině tř. 3 do 100 m3</t>
  </si>
  <si>
    <t>m3</t>
  </si>
  <si>
    <t>1926492392</t>
  </si>
  <si>
    <t>výkop kolem objektu</t>
  </si>
  <si>
    <t>(21,225*2+0,500*4+11,250+1,200*2)*0,500*0,450</t>
  </si>
  <si>
    <t>-3,650*0,500*0,450</t>
  </si>
  <si>
    <t>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</si>
  <si>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</si>
  <si>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</si>
  <si>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-81315182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</si>
  <si>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</si>
  <si>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</si>
  <si>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-1652972041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</si>
  <si>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</si>
  <si>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</si>
  <si>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</si>
  <si>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-2013719618</t>
  </si>
  <si>
    <t>12,252*11 'Přepočtené koeficientem množství</t>
  </si>
  <si>
    <t>6</t>
  </si>
  <si>
    <t>171201201</t>
  </si>
  <si>
    <t>Uložení sypaniny na skládky</t>
  </si>
  <si>
    <t>1624230457</t>
  </si>
  <si>
    <t>7</t>
  </si>
  <si>
    <t>171201211</t>
  </si>
  <si>
    <t>Poplatek za uložení stavebního odpadu na skládce (skládkovné) zeminy a kameniva zatříděného do Katalogu odpadů pod kódem 170 504</t>
  </si>
  <si>
    <t>t</t>
  </si>
  <si>
    <t>-857791345</t>
  </si>
  <si>
    <t>přepočet na t</t>
  </si>
  <si>
    <t>12,252*1,7</t>
  </si>
  <si>
    <t>8</t>
  </si>
  <si>
    <t>174101101</t>
  </si>
  <si>
    <t>Zásyp sypaninou z jakékoliv horniny s uložením výkopku ve vrstvách se zhutněním jam, šachet, rýh nebo kolem objektů v těchto vykopávkách</t>
  </si>
  <si>
    <t>-1796151579</t>
  </si>
  <si>
    <t>drenážní vrstva kolem objektu</t>
  </si>
  <si>
    <t>9</t>
  </si>
  <si>
    <t>M</t>
  </si>
  <si>
    <t>58343930</t>
  </si>
  <si>
    <t>kamenivo drcené hrubé frakce 16-32</t>
  </si>
  <si>
    <t>-800735381</t>
  </si>
  <si>
    <t>12,252*2 'Přepočtené koeficientem množství</t>
  </si>
  <si>
    <t>Svislé a kompletní konstrukce</t>
  </si>
  <si>
    <t>10</t>
  </si>
  <si>
    <t>311272141</t>
  </si>
  <si>
    <t>Zdivo z pórobetonových tvárnic na tenké maltové lože, tl. zdiva 250 mm pevnost tvárnic přes P2 do P4, objemová hmotnost přes 450 do 600 kg/m3 na pero a drážku</t>
  </si>
  <si>
    <t>1434102912</t>
  </si>
  <si>
    <t>hlavní vstup</t>
  </si>
  <si>
    <t>(1,150+0,350)*0,950</t>
  </si>
  <si>
    <t>zadní vstup</t>
  </si>
  <si>
    <t>1,250*2,250</t>
  </si>
  <si>
    <t>Úpravy povrchů, podlahy a osazování výplní</t>
  </si>
  <si>
    <t>11</t>
  </si>
  <si>
    <t>612142001</t>
  </si>
  <si>
    <t>Potažení vnitřních ploch pletivem v ploše nebo pruzích, na plném podkladu sklovláknitým vtlačením do tmelu stěn</t>
  </si>
  <si>
    <t>150048776</t>
  </si>
  <si>
    <t>zadní vstup, dozdívka pórobetonovými tvárnicemi</t>
  </si>
  <si>
    <t>(1,250+0,150*2)*2,250</t>
  </si>
  <si>
    <t>12</t>
  </si>
  <si>
    <t>612311131</t>
  </si>
  <si>
    <t>Potažení vnitřních ploch štukem tloušťky do 3 mm svislých konstrukcí stěn</t>
  </si>
  <si>
    <t>1396573019</t>
  </si>
  <si>
    <t>13</t>
  </si>
  <si>
    <t>621131121</t>
  </si>
  <si>
    <t>2145966108</t>
  </si>
  <si>
    <t>pod ETICS</t>
  </si>
  <si>
    <t>"podhledy" 70,600</t>
  </si>
  <si>
    <t>14</t>
  </si>
  <si>
    <t>621142001</t>
  </si>
  <si>
    <t>Potažení vnějších ploch pletivem v ploše nebo pruzích, na plném podkladu sklovláknitým vtlačením do tmelu podhledů</t>
  </si>
  <si>
    <t>11997734</t>
  </si>
  <si>
    <t>skladba H</t>
  </si>
  <si>
    <t>zadní vstup, podhled stříšky</t>
  </si>
  <si>
    <t>(3,750+0,200*2)*1,500+1,500*0,200</t>
  </si>
  <si>
    <t>621221001</t>
  </si>
  <si>
    <t>Montáž kontaktního zateplení lepením a mechanickým kotvením z desek z minerální vlny s podélnou orientací vláken na vnější podhledy, tloušťky desek do 40 mm</t>
  </si>
  <si>
    <t>-1188941355</t>
  </si>
  <si>
    <t>skladba D - podhled lodžie</t>
  </si>
  <si>
    <t>2,750*1,300*17</t>
  </si>
  <si>
    <t>podhled hlavního vstupu</t>
  </si>
  <si>
    <t>2,750*1,200</t>
  </si>
  <si>
    <t>16</t>
  </si>
  <si>
    <t>6315151R</t>
  </si>
  <si>
    <t>1711792433</t>
  </si>
  <si>
    <t>64,075*1,02 'Přepočtené koeficientem množství</t>
  </si>
  <si>
    <t>17</t>
  </si>
  <si>
    <t>621251105</t>
  </si>
  <si>
    <t>Montáž kontaktního zateplení lepením a mechanickým kotvením Příplatek k cenám za zápustnou montáž kotev s použitím tepelněizolačních zátek na vnější podhledy z minerální vlny</t>
  </si>
  <si>
    <t>262398067</t>
  </si>
  <si>
    <t>18</t>
  </si>
  <si>
    <t>621531021</t>
  </si>
  <si>
    <t>Omítka tenkovrstvá silikonová vnějších ploch probarvená, včetně penetrace podkladu zrnitá, tloušťky 2,0 mm podhledů</t>
  </si>
  <si>
    <t>752172044</t>
  </si>
  <si>
    <t>POZOR! cena vč. možného příplatku za barevný odstín.</t>
  </si>
  <si>
    <t>skladba D - MW tl. 40 mm</t>
  </si>
  <si>
    <t>64,075</t>
  </si>
  <si>
    <t>skladba H - perlinka do tmelu</t>
  </si>
  <si>
    <t>6,525</t>
  </si>
  <si>
    <t>19</t>
  </si>
  <si>
    <t>622131121</t>
  </si>
  <si>
    <t>-1680964378</t>
  </si>
  <si>
    <t>"stěny"  62,631+1036,579</t>
  </si>
  <si>
    <t>20</t>
  </si>
  <si>
    <t>622142001</t>
  </si>
  <si>
    <t>Potažení vnějších ploch pletivem v ploše nebo pruzích, na plném podkladu sklovláknitým vtlačením do tmelu stěn</t>
  </si>
  <si>
    <t>-1824744901</t>
  </si>
  <si>
    <t>hlavní vstup, dozdívka pórobetonovými tvárnicemi+stávající stěna</t>
  </si>
  <si>
    <t>(1,150+0,600)*2,650+3,000</t>
  </si>
  <si>
    <t>sloupky elektro skříní</t>
  </si>
  <si>
    <t>2,000</t>
  </si>
  <si>
    <t>odskok lodžií</t>
  </si>
  <si>
    <t>0,500*2,580*17</t>
  </si>
  <si>
    <t>vstupní venkovní podesty</t>
  </si>
  <si>
    <t>8,000</t>
  </si>
  <si>
    <t>622211011</t>
  </si>
  <si>
    <t>Montáž kontaktního zateplení lepením a mechanickým kotvením z polystyrenových desek nebo z kombinovaných desek na vnější stěny, tloušťky desek přes 40 do 80 mm</t>
  </si>
  <si>
    <t>2128218882</t>
  </si>
  <si>
    <t>skladba B - XPS tl. 80 mm, sokl</t>
  </si>
  <si>
    <t>"S"  21,275*(0,800+0,500)</t>
  </si>
  <si>
    <t>9,200*(0,700+0,000)/2</t>
  </si>
  <si>
    <t>"V"  11,310*(1,500+0,500)</t>
  </si>
  <si>
    <t>"J"   (21,275+1,200*2)*(0,800+0,500)</t>
  </si>
  <si>
    <t>6,020*(0,700+0,000)/2</t>
  </si>
  <si>
    <t>odpočet oken</t>
  </si>
  <si>
    <t>-1,800*0,600*5</t>
  </si>
  <si>
    <t>-2,400*0,600*6</t>
  </si>
  <si>
    <t>22</t>
  </si>
  <si>
    <t>28376371</t>
  </si>
  <si>
    <t>-1423765892</t>
  </si>
  <si>
    <t>72,343*1,02 'Přepočtené koeficientem množství</t>
  </si>
  <si>
    <t>23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</si>
  <si>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</si>
  <si>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</si>
  <si>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m</t>
  </si>
  <si>
    <t>164575673</t>
  </si>
  <si>
    <t>sklepní okna, celé ostění</t>
  </si>
  <si>
    <t>(1,800+0,600)*2*5</t>
  </si>
  <si>
    <t>(2,400+0,600)*2*6</t>
  </si>
  <si>
    <t>Mezisoučet</t>
  </si>
  <si>
    <t>okna na fasádě, jen parapet</t>
  </si>
  <si>
    <t>2,400*17</t>
  </si>
  <si>
    <t>1,800*(12+18)</t>
  </si>
  <si>
    <t>1,200*6</t>
  </si>
  <si>
    <t>24</t>
  </si>
  <si>
    <t>28376361</t>
  </si>
  <si>
    <t>2076280091</t>
  </si>
  <si>
    <t>162,000*0,150</t>
  </si>
  <si>
    <t>24,3*1,1 'Přepočtené koeficientem množství</t>
  </si>
  <si>
    <t>25</t>
  </si>
  <si>
    <t>622221001</t>
  </si>
  <si>
    <t>Montáž kontaktního zateplení lepením a mechanickým kotvením z desek z minerální vlny s podélnou orientací vláken na vnější stěny, tloušťky desek do 40 mm</t>
  </si>
  <si>
    <t>-997545132</t>
  </si>
  <si>
    <t>skladba F - čelo desky lodžie</t>
  </si>
  <si>
    <t>2,550*0,200*15</t>
  </si>
  <si>
    <t>26</t>
  </si>
  <si>
    <t>6314034R</t>
  </si>
  <si>
    <t>1716038066</t>
  </si>
  <si>
    <t>7,65*1,02 'Přepočtené koeficientem množství</t>
  </si>
  <si>
    <t>27</t>
  </si>
  <si>
    <t>622221011</t>
  </si>
  <si>
    <t>Montáž kontaktního zateplení lepením a mechanickým kotvením z desek z minerální vlny s podélnou orientací vláken na vnější stěny, tloušťky desek přes 40 do 80 mm</t>
  </si>
  <si>
    <t>1652530012</t>
  </si>
  <si>
    <t>skladba E - boční zdi lodžií</t>
  </si>
  <si>
    <t>1,200*17,200</t>
  </si>
  <si>
    <t>1,300*2,580*(6+5+6)</t>
  </si>
  <si>
    <t>boční zeď hlavního vstupu</t>
  </si>
  <si>
    <t>1,200*2,650</t>
  </si>
  <si>
    <t>28</t>
  </si>
  <si>
    <t>63141411</t>
  </si>
  <si>
    <t>-1830537751</t>
  </si>
  <si>
    <t>80,838*1,02 'Přepočtené koeficientem množství</t>
  </si>
  <si>
    <t>29</t>
  </si>
  <si>
    <t>622221021</t>
  </si>
  <si>
    <t>Montáž kontaktního zateplení lepením a mechanickým kotvením z desek z minerální vlny s podélnou orientací vláken na vnější stěny, tloušťky desek přes 80 do 120 mm</t>
  </si>
  <si>
    <t>-837706474</t>
  </si>
  <si>
    <t>skladba G - boční zdi lodžií</t>
  </si>
  <si>
    <t>boční a čelní zeď hlavního vstupu</t>
  </si>
  <si>
    <t>1,200*0,950</t>
  </si>
  <si>
    <t>2,750*2,650</t>
  </si>
  <si>
    <t>"odpočet vstupních dveří"  -1,400*2,100</t>
  </si>
  <si>
    <t>30</t>
  </si>
  <si>
    <t>63151527</t>
  </si>
  <si>
    <t>-1961514782</t>
  </si>
  <si>
    <t>62,506*1,02 'Přepočtené koeficientem množství</t>
  </si>
  <si>
    <t>31</t>
  </si>
  <si>
    <t>622221031</t>
  </si>
  <si>
    <t>Montáž kontaktního zateplení lepením a mechanickým kotvením z desek z minerální vlny s podélnou orientací vláken na vnější stěny, tloušťky desek přes 120 do 160 mm</t>
  </si>
  <si>
    <t>-506033055</t>
  </si>
  <si>
    <t>skladba A - fasáda a čelní stěna lodžií</t>
  </si>
  <si>
    <t>(21,365*2+1,200)*17,200</t>
  </si>
  <si>
    <t>11,530*17,200+11,530*3,500/2</t>
  </si>
  <si>
    <t xml:space="preserve">odpočet čel desek lodžií  </t>
  </si>
  <si>
    <t>-2,550*0,150*15</t>
  </si>
  <si>
    <t>odpočet hlavního vstupu</t>
  </si>
  <si>
    <t>-2,070*2,650</t>
  </si>
  <si>
    <t>odpočet výplní otvorů</t>
  </si>
  <si>
    <t>-2,400*1,500*17</t>
  </si>
  <si>
    <t>-1,800*1,500*(12+18)</t>
  </si>
  <si>
    <t>-1,200*1,500*23</t>
  </si>
  <si>
    <t>-0,900*2,200*17</t>
  </si>
  <si>
    <t>-1,100*(2,250-0,800)*2</t>
  </si>
  <si>
    <t>32</t>
  </si>
  <si>
    <t>63151531</t>
  </si>
  <si>
    <t>-2115567640</t>
  </si>
  <si>
    <t>742,416*1,02 'Přepočtené koeficientem množství</t>
  </si>
  <si>
    <t>33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</si>
  <si>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</si>
  <si>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</si>
  <si>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1734017213</t>
  </si>
  <si>
    <t>okna na fasádě, jen boky a nadpraží</t>
  </si>
  <si>
    <t>(2,400+1,500*2)*17</t>
  </si>
  <si>
    <t>(1,800+1,500*2)*(12+18)</t>
  </si>
  <si>
    <t>(1,200+1,500*2)*6</t>
  </si>
  <si>
    <t>okna na lodžiích, celé ostění vč. parapetu</t>
  </si>
  <si>
    <t>(1,200+0,900+2,200)*2*17</t>
  </si>
  <si>
    <t>dveře hlavního vstupu</t>
  </si>
  <si>
    <t>1,400+2,100*2</t>
  </si>
  <si>
    <t>dveře zadního vstupu</t>
  </si>
  <si>
    <t>(1,100+2,250*2)*2</t>
  </si>
  <si>
    <t>34</t>
  </si>
  <si>
    <t>63140348</t>
  </si>
  <si>
    <t>-833896768</t>
  </si>
  <si>
    <t>424,000*0,150</t>
  </si>
  <si>
    <t>63,6*1,1 'Přepočtené koeficientem množství</t>
  </si>
  <si>
    <t>35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</si>
  <si>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</si>
  <si>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</si>
  <si>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-1305936820</t>
  </si>
  <si>
    <t>skladba B - XPS tl. 80 mm</t>
  </si>
  <si>
    <t>72,343</t>
  </si>
  <si>
    <t>36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</si>
  <si>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</si>
  <si>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</si>
  <si>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-1342262721</t>
  </si>
  <si>
    <t>skladba A - MW tl. 140 mm</t>
  </si>
  <si>
    <t>742,416</t>
  </si>
  <si>
    <t>skladba E - MW tl. 50 mm</t>
  </si>
  <si>
    <t>80,838</t>
  </si>
  <si>
    <t>skladba G - MW tl. 100 mm</t>
  </si>
  <si>
    <t>62,506</t>
  </si>
  <si>
    <t>37</t>
  </si>
  <si>
    <t>622252001</t>
  </si>
  <si>
    <t>Montáž profilů kontaktního zateplení zakládacích soklových připevněných hmoždinkami</t>
  </si>
  <si>
    <t>533571133</t>
  </si>
  <si>
    <t>"š. 140 mm"  21,365*2+1,200+11,530</t>
  </si>
  <si>
    <t>"š. 50 mm"   1,200</t>
  </si>
  <si>
    <t>38</t>
  </si>
  <si>
    <t>59051651</t>
  </si>
  <si>
    <t>AL zakládací profil pod ETICS tl 0,7mm pro izolant tl 140mm</t>
  </si>
  <si>
    <t>-1758419514</t>
  </si>
  <si>
    <t>55,460</t>
  </si>
  <si>
    <t>55,46*1,05 'Přepočtené koeficientem množství</t>
  </si>
  <si>
    <t>39</t>
  </si>
  <si>
    <t>59051663</t>
  </si>
  <si>
    <t>AL zakládací profil pod ETICS tl 0,7mm pro izolant tl 50mm</t>
  </si>
  <si>
    <t>-1976147942</t>
  </si>
  <si>
    <t>1,200</t>
  </si>
  <si>
    <t>1,2*1,05 'Přepočtené koeficientem množství</t>
  </si>
  <si>
    <t>40</t>
  </si>
  <si>
    <t>622252002</t>
  </si>
  <si>
    <t>Montáž profilů kontaktního zateplení ostatních stěnových, dilatačních apod. lepených do tmelu</t>
  </si>
  <si>
    <t>-986012825</t>
  </si>
  <si>
    <t>424,900+111,855+36,400+424,900+161,100</t>
  </si>
  <si>
    <t>41</t>
  </si>
  <si>
    <t>59051476</t>
  </si>
  <si>
    <t>profil okenní začišťovací se sklovláknitou armovací tkaninou 9mm/2,4m</t>
  </si>
  <si>
    <t>-674529038</t>
  </si>
  <si>
    <t>(0,900+1,200+2,200*2)*17</t>
  </si>
  <si>
    <t>(1,800+0,600*2)*5</t>
  </si>
  <si>
    <t>(2,400+0,600*2)*6</t>
  </si>
  <si>
    <t>424,9*1,05 'Přepočtené koeficientem množství</t>
  </si>
  <si>
    <t>42</t>
  </si>
  <si>
    <t>59051486</t>
  </si>
  <si>
    <t>lišta rohová PVC 10/15cm s tkaninou</t>
  </si>
  <si>
    <t>1612838801</t>
  </si>
  <si>
    <t>"nároží"  18,600*4</t>
  </si>
  <si>
    <t>"hlavní vstup"   2,650*3*2,700</t>
  </si>
  <si>
    <t>"stříška zadního vstupu"  3,750+1,500+0,200*2</t>
  </si>
  <si>
    <t>"lodžie"  (2,650+2,520)*2</t>
  </si>
  <si>
    <t>111,855*1,05 'Přepočtené koeficientem množství</t>
  </si>
  <si>
    <t>43</t>
  </si>
  <si>
    <t>59051500</t>
  </si>
  <si>
    <t>profil dilatační stěnový s tkaninou</t>
  </si>
  <si>
    <t>1960990298</t>
  </si>
  <si>
    <t>18,200*2</t>
  </si>
  <si>
    <t>36,4*1,05 'Přepočtené koeficientem množství</t>
  </si>
  <si>
    <t>44</t>
  </si>
  <si>
    <t>59051510</t>
  </si>
  <si>
    <t>profil okenní s nepřiznanou podomítkovou okapnicí PVC 2,0m s tkaninou</t>
  </si>
  <si>
    <t>2055401331</t>
  </si>
  <si>
    <t>"viz APU lišty"  424,900</t>
  </si>
  <si>
    <t>45</t>
  </si>
  <si>
    <t>59051512</t>
  </si>
  <si>
    <t>profil parapetní napojovací se sklovláknitou armovací tkaninou PVC 2m</t>
  </si>
  <si>
    <t>-1783096188</t>
  </si>
  <si>
    <t>(0,900+1,200)*17</t>
  </si>
  <si>
    <t>1,800*5</t>
  </si>
  <si>
    <t>2,400*6</t>
  </si>
  <si>
    <t>161,1*1,05 'Přepočtené koeficientem množství</t>
  </si>
  <si>
    <t>46</t>
  </si>
  <si>
    <t>622335101</t>
  </si>
  <si>
    <t>Oprava cementové omítky vnějších ploch hladké stěn, v rozsahu opravované plochy do 10%</t>
  </si>
  <si>
    <t>481238653</t>
  </si>
  <si>
    <t>"viz pol. Otlučení cem. omítek do 10%"  1161,810</t>
  </si>
  <si>
    <t>47</t>
  </si>
  <si>
    <t>622511111</t>
  </si>
  <si>
    <t>Omítka tenkovrstvá akrylátová vnějších ploch probarvená, včetně penetrace podkladu mozaiková střednězrnná stěn</t>
  </si>
  <si>
    <t>1349521697</t>
  </si>
  <si>
    <t>skladba B - sokl</t>
  </si>
  <si>
    <t>"plocha zateplení soklu"  72,343</t>
  </si>
  <si>
    <t>"odpočet plochy pod terénem"  -28,130</t>
  </si>
  <si>
    <t>"ostění sklepních oken"</t>
  </si>
  <si>
    <t>(1,800+0,600*2)*0,230*5</t>
  </si>
  <si>
    <t>(2,400+0,600*2)*0,230*6</t>
  </si>
  <si>
    <t>48</t>
  </si>
  <si>
    <t>622531021</t>
  </si>
  <si>
    <t>Omítka tenkovrstvá silikonová vnějších ploch probarvená, včetně penetrace podkladu zrnitá, tloušťky 2,0 mm stěn</t>
  </si>
  <si>
    <t>357623004</t>
  </si>
  <si>
    <t>skladba F - MW tl. 20 mm</t>
  </si>
  <si>
    <t>7,650</t>
  </si>
  <si>
    <t>39,568-2,000-8,000</t>
  </si>
  <si>
    <t>ostění oken a dveří</t>
  </si>
  <si>
    <t>(2,400+1,500*2)*17*0,290</t>
  </si>
  <si>
    <t>(1,800+1,500*2)*(12+18)*0,290</t>
  </si>
  <si>
    <t>(1,200+1,500*2)*6*0,290</t>
  </si>
  <si>
    <t>(0,900+1,200+2,200*2)*17*0,290</t>
  </si>
  <si>
    <t>(1,100+2,250*2)*2*0,290</t>
  </si>
  <si>
    <t>1,400+2,100*2*0,290</t>
  </si>
  <si>
    <t>49</t>
  </si>
  <si>
    <t>622-001R</t>
  </si>
  <si>
    <t xml:space="preserve">Příplatek k cenám za zvýšenou pracnost provádění styku 2 barev </t>
  </si>
  <si>
    <t>1860818981</t>
  </si>
  <si>
    <t>50</t>
  </si>
  <si>
    <t>629991012</t>
  </si>
  <si>
    <t>Zakrytí vnějších ploch před znečištěním včetně pozdějšího odkrytí výplní otvorů a svislých ploch fólií přilepenou na začišťovací lištu</t>
  </si>
  <si>
    <t>966315001</t>
  </si>
  <si>
    <t>2,400*1,500*17</t>
  </si>
  <si>
    <t>1,800*1,500*(12+18)</t>
  </si>
  <si>
    <t>1,200*1,500*23</t>
  </si>
  <si>
    <t>0,900*2,200*17</t>
  </si>
  <si>
    <t>1,100*2,250*2</t>
  </si>
  <si>
    <t>1,400*2,100</t>
  </si>
  <si>
    <t>1,800*0,600*5</t>
  </si>
  <si>
    <t>2,400*0,600*6</t>
  </si>
  <si>
    <t>51</t>
  </si>
  <si>
    <t>629995101</t>
  </si>
  <si>
    <t>-278762658</t>
  </si>
  <si>
    <t>"vstupní venkovní podesty"  8,000</t>
  </si>
  <si>
    <t>52</t>
  </si>
  <si>
    <t>631311121</t>
  </si>
  <si>
    <t>Doplnění dosavadních mazanin prostým betonem s dodáním hmot, bez potěru, plochy jednotlivě do 1 m2 a tl. do 80 mm</t>
  </si>
  <si>
    <t>2080619831</t>
  </si>
  <si>
    <t>zadní vstup - deska zastřešení, oprava 20% plochy</t>
  </si>
  <si>
    <t>(3,750*1,500*0,080)*0,2</t>
  </si>
  <si>
    <t>53</t>
  </si>
  <si>
    <t>632451034</t>
  </si>
  <si>
    <t>Potěr cementový vyrovnávací z malty (MC-15) v ploše o průměrné (střední) tl. přes 40 do 50 mm</t>
  </si>
  <si>
    <t>873907977</t>
  </si>
  <si>
    <t>1,200*1,750</t>
  </si>
  <si>
    <t>lodžie</t>
  </si>
  <si>
    <t>2,750*1,200*17</t>
  </si>
  <si>
    <t>54</t>
  </si>
  <si>
    <t>632481213</t>
  </si>
  <si>
    <t>Separační vrstva k oddělení podlahových vrstev z polyetylénové fólie</t>
  </si>
  <si>
    <t>781055388</t>
  </si>
  <si>
    <t>55</t>
  </si>
  <si>
    <t>637211122</t>
  </si>
  <si>
    <t>Okapový chodník z dlaždic betonových se zalitím spár cementovou maltou do písku, tl. dlaždic 60 mm</t>
  </si>
  <si>
    <t>255285619</t>
  </si>
  <si>
    <t>vč. dodávky nové dlažby</t>
  </si>
  <si>
    <t>56</t>
  </si>
  <si>
    <t>644941111</t>
  </si>
  <si>
    <t>Montáž průvětrníků nebo mřížek odvětrávacích velikosti do 150 x 200 mm</t>
  </si>
  <si>
    <t>kus</t>
  </si>
  <si>
    <t>-576511413</t>
  </si>
  <si>
    <t>v ceně demontáž stávajících mřížek</t>
  </si>
  <si>
    <t>57</t>
  </si>
  <si>
    <t>56245648</t>
  </si>
  <si>
    <t>mřížka větrací kruhová plast se síťovinou 100mm</t>
  </si>
  <si>
    <t>-439352838</t>
  </si>
  <si>
    <t>58</t>
  </si>
  <si>
    <t>644941121</t>
  </si>
  <si>
    <t>Montáž průvětrníků nebo mřížek odvětrávacích montáž průchodky (trubky) se zhotovením otvoru v tepelné izolaci</t>
  </si>
  <si>
    <t>291629745</t>
  </si>
  <si>
    <t>59</t>
  </si>
  <si>
    <t>644-001R</t>
  </si>
  <si>
    <t xml:space="preserve">tvarovka průchodka </t>
  </si>
  <si>
    <t>1319592152</t>
  </si>
  <si>
    <t>Ostatní konstrukce a práce, bourání</t>
  </si>
  <si>
    <t>60</t>
  </si>
  <si>
    <t>941211112</t>
  </si>
  <si>
    <t>Montáž lešení řadového rámového lehkého pracovního s podlahami s provozním zatížením tř. 3 do 200 kg/m2 šířky tř. SW06 přes 0,6 do 0,9 m, výšky přes 10 do 25 m</t>
  </si>
  <si>
    <t>728706769</t>
  </si>
  <si>
    <t>(22,400*2+11,600)*19,000</t>
  </si>
  <si>
    <t>1,200*2*19,000</t>
  </si>
  <si>
    <t>11,600*3,500</t>
  </si>
  <si>
    <t>61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</si>
  <si>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</si>
  <si>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</si>
  <si>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-1323434190</t>
  </si>
  <si>
    <t>1157,8*90 'Přepočtené koeficientem množství</t>
  </si>
  <si>
    <t>62</t>
  </si>
  <si>
    <t>941211812</t>
  </si>
  <si>
    <t>Demontáž lešení řadového rámového lehkého pracovního s provozním zatížením tř. 3 do 200 kg/m2 šířky tř. SW06 přes 0,6 do 0,9 m, výšky přes 10 do 25 m</t>
  </si>
  <si>
    <t>-841612059</t>
  </si>
  <si>
    <t>63</t>
  </si>
  <si>
    <t>944511111</t>
  </si>
  <si>
    <t>Montáž ochranné sítě zavěšené na konstrukci lešení z textilie z umělých vláken</t>
  </si>
  <si>
    <t>-1063685164</t>
  </si>
  <si>
    <t>64</t>
  </si>
  <si>
    <t>944511211</t>
  </si>
  <si>
    <t>Montáž ochranné sítě Příplatek za první a každý další den použití sítě k ceně -1111</t>
  </si>
  <si>
    <t>1644218275</t>
  </si>
  <si>
    <t>65</t>
  </si>
  <si>
    <t>944511811</t>
  </si>
  <si>
    <t>Demontáž ochranné sítě zavěšené na konstrukci lešení z textilie z umělých vláken</t>
  </si>
  <si>
    <t>-1890976636</t>
  </si>
  <si>
    <t>66</t>
  </si>
  <si>
    <t>944711114</t>
  </si>
  <si>
    <t>Montáž záchytné stříšky zřizované současně s lehkým nebo těžkým lešením, šířky přes 2,5 m</t>
  </si>
  <si>
    <t>-167305521</t>
  </si>
  <si>
    <t>67</t>
  </si>
  <si>
    <t>944711214</t>
  </si>
  <si>
    <t>Montáž záchytné stříšky Příplatek za první a každý další den použití záchytné stříšky k ceně -1114</t>
  </si>
  <si>
    <t>-271172433</t>
  </si>
  <si>
    <t>8*90 'Přepočtené koeficientem množství</t>
  </si>
  <si>
    <t>68</t>
  </si>
  <si>
    <t>944711814</t>
  </si>
  <si>
    <t>Demontáž záchytné stříšky zřizované současně s lehkým nebo těžkým lešením, šířky přes 2,5 m</t>
  </si>
  <si>
    <t>140266416</t>
  </si>
  <si>
    <t>69</t>
  </si>
  <si>
    <t>952901111</t>
  </si>
  <si>
    <t>Vyčištění budov nebo objektů před předáním do užívání budov bytové nebo občanské výstavby, světlé výšky podlaží do 4 m</t>
  </si>
  <si>
    <t>1756261846</t>
  </si>
  <si>
    <t>vstupy</t>
  </si>
  <si>
    <t>100,000</t>
  </si>
  <si>
    <t>70</t>
  </si>
  <si>
    <t>962031133</t>
  </si>
  <si>
    <t>Bourání příček z cihel, tvárnic nebo příčkovek z cihel pálených, plných nebo dutých na maltu vápennou nebo vápenocementovou, tl. do 150 mm</t>
  </si>
  <si>
    <t>937009269</t>
  </si>
  <si>
    <t>cihelná přizdívka</t>
  </si>
  <si>
    <t>(21,225*2+11,250+1,200*2)*0,500</t>
  </si>
  <si>
    <t>71</t>
  </si>
  <si>
    <t>965042131</t>
  </si>
  <si>
    <t>Bourání mazanin betonových nebo z litého asfaltu tl. do 100 mm, plochy do 4 m2</t>
  </si>
  <si>
    <t>-1135703660</t>
  </si>
  <si>
    <t>2,200*1,750*0,090</t>
  </si>
  <si>
    <t>72</t>
  </si>
  <si>
    <t>965045112</t>
  </si>
  <si>
    <t>Bourání potěrů tl. do 50 mm cementových nebo pískocementových, plochy do 4 m2</t>
  </si>
  <si>
    <t>-1768322094</t>
  </si>
  <si>
    <t>73</t>
  </si>
  <si>
    <t>965049111</t>
  </si>
  <si>
    <t>Bourání mazanin Příplatek k cenám za bourání mazanin betonových se svařovanou sítí, tl. do 100 mm</t>
  </si>
  <si>
    <t>-1485728081</t>
  </si>
  <si>
    <t>74</t>
  </si>
  <si>
    <t>965081213</t>
  </si>
  <si>
    <t>Bourání podlah z dlaždic bez podkladního lože nebo mazaniny, s jakoukoliv výplní spár keramických nebo xylolitových tl. do 10 mm, plochy přes 1 m2</t>
  </si>
  <si>
    <t>801742993</t>
  </si>
  <si>
    <t>"parapet balkonu a okna"  (1,200+0,900)*0,150*17</t>
  </si>
  <si>
    <t>75</t>
  </si>
  <si>
    <t>965081323</t>
  </si>
  <si>
    <t>Bourání podlah z dlaždic bez podkladního lože nebo mazaniny, s jakoukoliv výplní spár betonových, teracových nebo čedičových tl. do 25 mm, plochy přes 1 m2</t>
  </si>
  <si>
    <t>-1860351378</t>
  </si>
  <si>
    <t>2,200*1,750</t>
  </si>
  <si>
    <t>76</t>
  </si>
  <si>
    <t>965081611</t>
  </si>
  <si>
    <t>Odsekání soklíků včetně otlučení podkladní omítky až na zdivo rovných</t>
  </si>
  <si>
    <t>1702320009</t>
  </si>
  <si>
    <t>(2,750+1,200*2)*17</t>
  </si>
  <si>
    <t>1,750*2+1,000</t>
  </si>
  <si>
    <t>77</t>
  </si>
  <si>
    <t>968072456</t>
  </si>
  <si>
    <t>Vybourání kovových rámů oken s křídly, dveřních zárubní, vrat, stěn, ostění nebo obkladů dveřních zárubní, plochy přes 2 m2</t>
  </si>
  <si>
    <t>-336487493</t>
  </si>
  <si>
    <t>3,450*2,250</t>
  </si>
  <si>
    <t>78</t>
  </si>
  <si>
    <t>968072641</t>
  </si>
  <si>
    <t>Vybourání kovových rámů oken s křídly, dveřních zárubní, vrat, stěn, ostění nebo obkladů stěn jakýchkoliv, kromě výkladních jakékoliv plochy</t>
  </si>
  <si>
    <t>CS ÚRS 2018 01</t>
  </si>
  <si>
    <t>442467117</t>
  </si>
  <si>
    <t>stáv. zasklení lodžií</t>
  </si>
  <si>
    <t>2,650*1,450*2</t>
  </si>
  <si>
    <t>79</t>
  </si>
  <si>
    <t>978036121</t>
  </si>
  <si>
    <t>Otlučení cementových omítek vnějších ploch s vyškrabáním spar zdiva a s očištěním povrchu, v rozsahu do 10 %</t>
  </si>
  <si>
    <t>-660309250</t>
  </si>
  <si>
    <t>"podhledy"  70,600</t>
  </si>
  <si>
    <t>"vstupní venkovní podesty"  -8,000</t>
  </si>
  <si>
    <t>80</t>
  </si>
  <si>
    <t>985111231</t>
  </si>
  <si>
    <t>Odsekání vrstev betonu rubu kleneb a podlah, tloušťka odsekané vrstvy do 80 mm</t>
  </si>
  <si>
    <t>527087362</t>
  </si>
  <si>
    <t>3,750*1,500*0,2</t>
  </si>
  <si>
    <t>81</t>
  </si>
  <si>
    <t>985112112</t>
  </si>
  <si>
    <t>Odsekání degradovaného betonu stěn, tloušťky přes 10 do 30 mm</t>
  </si>
  <si>
    <t>654130715</t>
  </si>
  <si>
    <t>"vstupní venkovní podesty"  4,000</t>
  </si>
  <si>
    <t>82</t>
  </si>
  <si>
    <t>985131311</t>
  </si>
  <si>
    <t>Očištění ploch stěn, rubu kleneb a podlah ruční dočištění ocelovými kartáči</t>
  </si>
  <si>
    <t>-1310408537</t>
  </si>
  <si>
    <t>po odbourání cihelné přizdívky</t>
  </si>
  <si>
    <t>83</t>
  </si>
  <si>
    <t>965-001R</t>
  </si>
  <si>
    <t>Dodávka a montáž kovových držáků na prádlo, L profil 30/30/2 mm</t>
  </si>
  <si>
    <t>-1961621564</t>
  </si>
  <si>
    <t>17*2</t>
  </si>
  <si>
    <t>84</t>
  </si>
  <si>
    <t>985311112</t>
  </si>
  <si>
    <t>Reprofilace betonu sanačními maltami na cementové bázi ručně stěn, tloušťky přes 10 do 20 mm</t>
  </si>
  <si>
    <t>-141896870</t>
  </si>
  <si>
    <t>997</t>
  </si>
  <si>
    <t>Přesun sutě</t>
  </si>
  <si>
    <t>85</t>
  </si>
  <si>
    <t>997013117</t>
  </si>
  <si>
    <t>Vnitrostaveništní doprava suti a vybouraných hmot vodorovně do 50 m svisle s použitím mechanizace pro budovy a haly výšky přes 21 do 24 m</t>
  </si>
  <si>
    <t>940874888</t>
  </si>
  <si>
    <t>86</t>
  </si>
  <si>
    <t>997013501</t>
  </si>
  <si>
    <t>Odvoz suti a vybouraných hmot na skládku nebo meziskládku se složením, na vzdálenost do 1 km</t>
  </si>
  <si>
    <t>1077249140</t>
  </si>
  <si>
    <t>87</t>
  </si>
  <si>
    <t>997013509</t>
  </si>
  <si>
    <t>Odvoz suti a vybouraných hmot na skládku nebo meziskládku se složením, na vzdálenost Příplatek k ceně za každý další i započatý 1 km přes 1 km</t>
  </si>
  <si>
    <t>-2136294224</t>
  </si>
  <si>
    <t>32,004*20 'Přepočtené koeficientem množství</t>
  </si>
  <si>
    <t>88</t>
  </si>
  <si>
    <t>997013831</t>
  </si>
  <si>
    <t>Poplatek za uložení stavebního odpadu na skládce (skládkovné) směsného stavebního a demoličního zatříděného do Katalogu odpadů pod kódem 170 904</t>
  </si>
  <si>
    <t>-1030513623</t>
  </si>
  <si>
    <t>998</t>
  </si>
  <si>
    <t>Přesun hmot</t>
  </si>
  <si>
    <t>89</t>
  </si>
  <si>
    <t>998014022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</si>
  <si>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vícepodlažní, výšky přes 18 do 52 m</t>
  </si>
  <si>
    <t>1104236062</t>
  </si>
  <si>
    <t>PSV</t>
  </si>
  <si>
    <t>Práce a dodávky PSV</t>
  </si>
  <si>
    <t>711</t>
  </si>
  <si>
    <t>Izolace proti vodě, vlhkosti a plynům</t>
  </si>
  <si>
    <t>90</t>
  </si>
  <si>
    <t>711161212</t>
  </si>
  <si>
    <t>Izolace proti zemní vlhkosti a beztlakové vodě nopovými fóliemi na ploše svislé S vrstva ochranná, odvětrávací a drenážní výška nopku 8,0 mm, tl. fólie do 0,6 mm</t>
  </si>
  <si>
    <t>338507894</t>
  </si>
  <si>
    <t>izolace suterénu</t>
  </si>
  <si>
    <t>(21,275*2+11,310+1,200*2)*0,500</t>
  </si>
  <si>
    <t>91</t>
  </si>
  <si>
    <t>711161383</t>
  </si>
  <si>
    <t>Izolace proti zemní vlhkosti a beztlakové vodě nopovými fóliemi ostatní ukončení izolace lištou</t>
  </si>
  <si>
    <t>2127618773</t>
  </si>
  <si>
    <t>21,275*2+11,310+1,200*2</t>
  </si>
  <si>
    <t>92</t>
  </si>
  <si>
    <t>711193121</t>
  </si>
  <si>
    <t>Izolace proti zemní vlhkosti ostatní těsnicí hmotou dvousložkovou na bázi cementu na ploše vodorovné V</t>
  </si>
  <si>
    <t>573537462</t>
  </si>
  <si>
    <t>93</t>
  </si>
  <si>
    <t>711193131</t>
  </si>
  <si>
    <t>Izolace proti zemní vlhkosti ostatní těsnicí hmotou dvousložkovou na bázi cementu na ploše svislé S</t>
  </si>
  <si>
    <t>-10940651</t>
  </si>
  <si>
    <t>vytažení povlaku pod keram. sokl</t>
  </si>
  <si>
    <t>(1,750*2+1,000)*0,100</t>
  </si>
  <si>
    <t>((2,750+1,200*2)*17)*0,100</t>
  </si>
  <si>
    <t>94</t>
  </si>
  <si>
    <t>711199101</t>
  </si>
  <si>
    <t>Provedení izolace proti zemní vlhkosti hydroizolační stěrkou doplňků vodotěsné těsnící pásky pro dilatační a styčné spáry</t>
  </si>
  <si>
    <t>-1063507331</t>
  </si>
  <si>
    <t>přechod podlaha/stěna, podlaha/okapnice</t>
  </si>
  <si>
    <t>(2,750+1,200)*2*17</t>
  </si>
  <si>
    <t>95</t>
  </si>
  <si>
    <t>28355022</t>
  </si>
  <si>
    <t>páska pružná těsnící hydroizolační š do 125mm</t>
  </si>
  <si>
    <t>352565083</t>
  </si>
  <si>
    <t>96</t>
  </si>
  <si>
    <t>711491272</t>
  </si>
  <si>
    <t>Provedení izolace proti povrchové a podpovrchové tlakové vodě ostatní na ploše svislé S z textilií, vrstva ochranná</t>
  </si>
  <si>
    <t>-272856427</t>
  </si>
  <si>
    <t>97</t>
  </si>
  <si>
    <t>69311069</t>
  </si>
  <si>
    <t>geotextilie netkaná separační, ochranná, filtrační, drenážní PP 350g/m2</t>
  </si>
  <si>
    <t>511327109</t>
  </si>
  <si>
    <t>28,13*1,05 'Přepočtené koeficientem množství</t>
  </si>
  <si>
    <t>98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</si>
  <si>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</si>
  <si>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</si>
  <si>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</si>
  <si>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643413790</t>
  </si>
  <si>
    <t>713</t>
  </si>
  <si>
    <t>Izolace tepelné</t>
  </si>
  <si>
    <t>99</t>
  </si>
  <si>
    <t>713121111</t>
  </si>
  <si>
    <t>Montáž tepelné izolace podlah rohožemi, pásy, deskami, dílci, bloky (izolační materiál ve specifikaci) kladenými volně jednovrstvá</t>
  </si>
  <si>
    <t>-1107520320</t>
  </si>
  <si>
    <t>skladba I - MW tl. 200 mm, půda</t>
  </si>
  <si>
    <t>(5,775+6,050)*11,250</t>
  </si>
  <si>
    <t>9,400*12,450</t>
  </si>
  <si>
    <t>odpočet nezateplených ploch</t>
  </si>
  <si>
    <t>-1,500*1,050*3</t>
  </si>
  <si>
    <t>-4,550*4,125</t>
  </si>
  <si>
    <t>-2,800*0,960</t>
  </si>
  <si>
    <t>skladba C - XPS tl. 40 mm</t>
  </si>
  <si>
    <t>100</t>
  </si>
  <si>
    <t>63150791</t>
  </si>
  <si>
    <t>-687877169</t>
  </si>
  <si>
    <t>223,879</t>
  </si>
  <si>
    <t>223,879*1,02 'Přepočtené koeficientem množství</t>
  </si>
  <si>
    <t>101</t>
  </si>
  <si>
    <t>28376365</t>
  </si>
  <si>
    <t>-1200560307</t>
  </si>
  <si>
    <t>59,950</t>
  </si>
  <si>
    <t>59,95*1,02 'Přepočtené koeficientem množství</t>
  </si>
  <si>
    <t>102</t>
  </si>
  <si>
    <t>713143911</t>
  </si>
  <si>
    <t>Oprava střešního tepelně-hydroizolačního systému PUR doplnění stříkané tvrdé PUR pěny tloušťky vrstvy 20 mm</t>
  </si>
  <si>
    <t>-1727950940</t>
  </si>
  <si>
    <t>dle PD a TZ</t>
  </si>
  <si>
    <t>vyplnění mezery mezi ŽB deskou lodžie a obvodovou zdí</t>
  </si>
  <si>
    <t>vyplnění mezery mezi ŽB deskou zastřešení vchodu a obvodovou zdí</t>
  </si>
  <si>
    <t>3,750</t>
  </si>
  <si>
    <t>vyplnění spár mezi panely</t>
  </si>
  <si>
    <t>18,800*14+(21,225*2+11,250)*6</t>
  </si>
  <si>
    <t>707,600*0,200</t>
  </si>
  <si>
    <t>103</t>
  </si>
  <si>
    <t>998713203</t>
  </si>
  <si>
    <t>Přesun hmot pro izolace tepelné stanovený procentní sazbou (%) z ceny vodorovná dopravní vzdálenost do 50 m v objektech výšky přes 12 do 24 m</t>
  </si>
  <si>
    <t>1137100216</t>
  </si>
  <si>
    <t>715</t>
  </si>
  <si>
    <t>Izolace proti chemickým vlivům</t>
  </si>
  <si>
    <t>104</t>
  </si>
  <si>
    <t>7151910R</t>
  </si>
  <si>
    <t>Provedení izolace stavebních konstrukcí - doplňkové práce dilatační spáry v dlažbách nebo obkladech vyplněním elastickým tmelem, vč. dodávky tmelu</t>
  </si>
  <si>
    <t>1497579519</t>
  </si>
  <si>
    <t>lodžie - přechod podlaha/stěna</t>
  </si>
  <si>
    <t>105</t>
  </si>
  <si>
    <t>998715203</t>
  </si>
  <si>
    <t>Přesun hmot pro izolace proti chemickým vlivům stanovený procentní sazbou (%) z ceny vodorovná dopravní vzdálenost do 50 m v objektech výšky přes 12 do 24 m</t>
  </si>
  <si>
    <t>992235230</t>
  </si>
  <si>
    <t>741</t>
  </si>
  <si>
    <t>Elektroinstalace - silnoproud</t>
  </si>
  <si>
    <t>106</t>
  </si>
  <si>
    <t>741-001R</t>
  </si>
  <si>
    <t>Demontáž, úprava a montáž vč. dodávky nového osvětlení hlavního vstupu</t>
  </si>
  <si>
    <t>kpl</t>
  </si>
  <si>
    <t>489402082</t>
  </si>
  <si>
    <t>107</t>
  </si>
  <si>
    <t>74142001R</t>
  </si>
  <si>
    <t xml:space="preserve">Montáž a dodávka hromosvodného vedení </t>
  </si>
  <si>
    <t>1036775435</t>
  </si>
  <si>
    <t>nové vedení do zateplení, v ceně dodávka a montáž chráničky</t>
  </si>
  <si>
    <t>18,800*2</t>
  </si>
  <si>
    <t>108</t>
  </si>
  <si>
    <t>741421811</t>
  </si>
  <si>
    <t>Demontáž hromosvodného vedení bez zachování funkčnosti svodových drátů nebo lan kolmého svodu, průměru do 8 mm</t>
  </si>
  <si>
    <t>451948694</t>
  </si>
  <si>
    <t>stávající vedení na fasádě</t>
  </si>
  <si>
    <t>109</t>
  </si>
  <si>
    <t>741810001</t>
  </si>
  <si>
    <t>Zkoušky a prohlídky elektrických rozvodů a zařízení celková prohlídka a vyhotovení revizní zprávy pro objem montážních prací do 100 tis. Kč</t>
  </si>
  <si>
    <t>972543279</t>
  </si>
  <si>
    <t>762</t>
  </si>
  <si>
    <t>Konstrukce tesařské</t>
  </si>
  <si>
    <t>110</t>
  </si>
  <si>
    <t>762511247</t>
  </si>
  <si>
    <t>Podlahové konstrukce podkladové z dřevoštěpkových desek OSB jednovrstvých šroubovaných na sraz, tloušťky desky 25 mm</t>
  </si>
  <si>
    <t>1868329315</t>
  </si>
  <si>
    <t>pochůzí chodník na půdě</t>
  </si>
  <si>
    <t>(2,500*2+3,281*2+6,138+1,000)*0,600</t>
  </si>
  <si>
    <t>111</t>
  </si>
  <si>
    <t>762522811</t>
  </si>
  <si>
    <t>Demontáž podlah s polštáři z prken tl. do 32 mm</t>
  </si>
  <si>
    <t>-1918476535</t>
  </si>
  <si>
    <t>(6,738+2,960*2)*0,600</t>
  </si>
  <si>
    <t>112</t>
  </si>
  <si>
    <t>762526110</t>
  </si>
  <si>
    <t>Položení podlah položení polštářů pod podlahy osové vzdálenosti do 650 mm</t>
  </si>
  <si>
    <t>-8939856</t>
  </si>
  <si>
    <t>113</t>
  </si>
  <si>
    <t>60511022</t>
  </si>
  <si>
    <t>řezivo jehličnaté středové smrk tl 33-100mm dl 2-3,5m</t>
  </si>
  <si>
    <t>-862310780</t>
  </si>
  <si>
    <t>hranoly 60/200 mm, prořez 10%</t>
  </si>
  <si>
    <t>(11,220/0,600+6)*0,500*0,060*0,200*1,1</t>
  </si>
  <si>
    <t>(2,500*2+3,281*2+6,138+1,000+0,600*6)*0,060*0,200*1,1</t>
  </si>
  <si>
    <t>114</t>
  </si>
  <si>
    <t>762595001</t>
  </si>
  <si>
    <t>Spojovací prostředky podlah a podkladových konstrukcí hřebíky, vruty</t>
  </si>
  <si>
    <t>-1086520927</t>
  </si>
  <si>
    <t>115</t>
  </si>
  <si>
    <t>762841811</t>
  </si>
  <si>
    <t>Demontáž podbíjení obkladů stropů a střech sklonu do 60° z hrubých prken tl. do 35 mm bez omítky</t>
  </si>
  <si>
    <t>755892718</t>
  </si>
  <si>
    <t>podbití střechy - výměna 30% plochy</t>
  </si>
  <si>
    <t>(21,550*2*+1,200*2)*0,800</t>
  </si>
  <si>
    <t>"štít"  7,100*2*0,800</t>
  </si>
  <si>
    <t>94,112*0,3</t>
  </si>
  <si>
    <t>116</t>
  </si>
  <si>
    <t>762841953</t>
  </si>
  <si>
    <t>Podbíjení doplnění podbíjení prkny tl. do 32 mm (materiál v ceně) hoblovanými palubovými, plochy jednotlivě přes 1,00 do 4,00 m2</t>
  </si>
  <si>
    <t>1592502247</t>
  </si>
  <si>
    <t>117</t>
  </si>
  <si>
    <t>762-001R</t>
  </si>
  <si>
    <t>Dodávka a montáž čtyřkomorové budky pro rorýse</t>
  </si>
  <si>
    <t>454135826</t>
  </si>
  <si>
    <t>"K/5  budka"  4</t>
  </si>
  <si>
    <t>118</t>
  </si>
  <si>
    <t>998762202</t>
  </si>
  <si>
    <t>Přesun hmot pro konstrukce tesařské stanovený procentní sazbou (%) z ceny vodorovná dopravní vzdálenost do 50 m v objektech výšky přes 6 do 12 m</t>
  </si>
  <si>
    <t>409651153</t>
  </si>
  <si>
    <t>764</t>
  </si>
  <si>
    <t>Konstrukce klempířské</t>
  </si>
  <si>
    <t>119</t>
  </si>
  <si>
    <t>764001821</t>
  </si>
  <si>
    <t>Demontáž klempířských konstrukcí krytiny ze svitků nebo tabulí do suti</t>
  </si>
  <si>
    <t>-1599271050</t>
  </si>
  <si>
    <t>"stříška zadního vstupu"  3,750*1,500</t>
  </si>
  <si>
    <t>"stříška pilíře v hlavním vstupu"  1,200*0,750</t>
  </si>
  <si>
    <t>120</t>
  </si>
  <si>
    <t>764002801</t>
  </si>
  <si>
    <t>Demontáž klempířských konstrukcí závětrné lišty do suti</t>
  </si>
  <si>
    <t>154648785</t>
  </si>
  <si>
    <t>"přístřešek"  1,500*2</t>
  </si>
  <si>
    <t>121</t>
  </si>
  <si>
    <t>764002811</t>
  </si>
  <si>
    <t>Demontáž klempířských konstrukcí okapového plechu do suti, v krytině povlakové</t>
  </si>
  <si>
    <t>-1787530965</t>
  </si>
  <si>
    <t>"přístřešek"  3,750</t>
  </si>
  <si>
    <t>122</t>
  </si>
  <si>
    <t>764002851</t>
  </si>
  <si>
    <t>Demontáž klempířských konstrukcí oplechování parapetů do suti</t>
  </si>
  <si>
    <t>-416472479</t>
  </si>
  <si>
    <t>123,000+21,600</t>
  </si>
  <si>
    <t>123</t>
  </si>
  <si>
    <t>764002871</t>
  </si>
  <si>
    <t>Demontáž klempířských konstrukcí lemování zdí do suti</t>
  </si>
  <si>
    <t>-1259487224</t>
  </si>
  <si>
    <t>"přístřešek, napojení na stěnu"  3,750</t>
  </si>
  <si>
    <t>124</t>
  </si>
  <si>
    <t>764004801</t>
  </si>
  <si>
    <t>Demontáž klempířských konstrukcí žlabu podokapního do suti</t>
  </si>
  <si>
    <t>-1822770364</t>
  </si>
  <si>
    <t>"pod střechou"  21,550*2+1,200*2</t>
  </si>
  <si>
    <t>125</t>
  </si>
  <si>
    <t>764004861</t>
  </si>
  <si>
    <t>Demontáž klempířských konstrukcí svodu do suti</t>
  </si>
  <si>
    <t>-1731245292</t>
  </si>
  <si>
    <t>18,700*3</t>
  </si>
  <si>
    <t>126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</si>
  <si>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</si>
  <si>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</si>
  <si>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1229725388</t>
  </si>
  <si>
    <t>"K/3  přístřešek"  3,750*1,500</t>
  </si>
  <si>
    <t>"K/8 elektro skříň"   0,300*1,730</t>
  </si>
  <si>
    <t>"K/5  budka"   1,390*0,230*2</t>
  </si>
  <si>
    <t>127</t>
  </si>
  <si>
    <t>764212632</t>
  </si>
  <si>
    <t>Oplechování střešních prvků z pozinkovaného plechu s povrchovou úpravou štítu závětrnou lištou rš 200 mm</t>
  </si>
  <si>
    <t>918571974</t>
  </si>
  <si>
    <t>"K/3  přístřešek"  1,500*2</t>
  </si>
  <si>
    <t>128</t>
  </si>
  <si>
    <t>764212660</t>
  </si>
  <si>
    <t>Oplechování střešních prvků z pozinkovaného plechu s povrchovou úpravou okapu okapovým plechem střechy rovné rš 120 mm</t>
  </si>
  <si>
    <t>578629807</t>
  </si>
  <si>
    <t>"K/3  přístřešek"  3,750</t>
  </si>
  <si>
    <t>129</t>
  </si>
  <si>
    <t>764226443</t>
  </si>
  <si>
    <t>Oplechování parapetů z hliníkového plechu rovných celoplošně lepené, bez rohů rš 250 mm</t>
  </si>
  <si>
    <t>27245312</t>
  </si>
  <si>
    <t>"K/2, r.š. 210 mm"  21,600</t>
  </si>
  <si>
    <t>130</t>
  </si>
  <si>
    <t>764226445</t>
  </si>
  <si>
    <t>Oplechování parapetů z hliníkového plechu rovných celoplošně lepené, bez rohů rš 400 mm</t>
  </si>
  <si>
    <t>1186589934</t>
  </si>
  <si>
    <t>"K/1, r.š. 350 mm"  123,000</t>
  </si>
  <si>
    <t>131</t>
  </si>
  <si>
    <t>7643116R</t>
  </si>
  <si>
    <t>Lemování zdí z pozinkovaného plechu s povrchovou úpravou boční nebo horní rovné, střech s krytinou skládanou mimo prejzovou rš 100 mm</t>
  </si>
  <si>
    <t>1682875097</t>
  </si>
  <si>
    <t>132</t>
  </si>
  <si>
    <t>764511601</t>
  </si>
  <si>
    <t>Žlab podokapní z pozinkovaného plechu s povrchovou úpravou včetně háků a čel půlkruhový do rš 280 mm</t>
  </si>
  <si>
    <t>-492737655</t>
  </si>
  <si>
    <t>"K/4  přístřešek"  3,750</t>
  </si>
  <si>
    <t>133</t>
  </si>
  <si>
    <t>764511602</t>
  </si>
  <si>
    <t>Žlab podokapní z pozinkovaného plechu s povrchovou úpravou včetně háků a čel půlkruhový rš 330 mm</t>
  </si>
  <si>
    <t>557237505</t>
  </si>
  <si>
    <t>134</t>
  </si>
  <si>
    <t>764511643</t>
  </si>
  <si>
    <t>Žlab podokapní z pozinkovaného plechu s povrchovou úpravou včetně háků a čel kotlík oválný (trychtýřový), rš žlabu/průměr svodu 330/120 mm</t>
  </si>
  <si>
    <t>-1269367777</t>
  </si>
  <si>
    <t>135</t>
  </si>
  <si>
    <t>764518623</t>
  </si>
  <si>
    <t>Svod z pozinkovaného plechu s upraveným povrchem včetně objímek, kolen a odskoků kruhový, průměru 120 mm</t>
  </si>
  <si>
    <t>1615928095</t>
  </si>
  <si>
    <t>"pod střechou"  18,700*3</t>
  </si>
  <si>
    <t>136</t>
  </si>
  <si>
    <t>998764203</t>
  </si>
  <si>
    <t>Přesun hmot pro konstrukce klempířské stanovený procentní sazbou (%) z ceny vodorovná dopravní vzdálenost do 50 m v objektech výšky přes 12 do 24 m</t>
  </si>
  <si>
    <t>-168828537</t>
  </si>
  <si>
    <t>767</t>
  </si>
  <si>
    <t>Konstrukce zámečnické</t>
  </si>
  <si>
    <t>137</t>
  </si>
  <si>
    <t>767161111</t>
  </si>
  <si>
    <t>Montáž zábradlí rovného z trubek nebo tenkostěnných profilů do zdiva, hmotnosti 1 m zábradlí do 20 kg</t>
  </si>
  <si>
    <t>2059447416</t>
  </si>
  <si>
    <t>2,650*17</t>
  </si>
  <si>
    <t>138</t>
  </si>
  <si>
    <t>767-001R</t>
  </si>
  <si>
    <t>zábradlí lodžií</t>
  </si>
  <si>
    <t>-1100860685</t>
  </si>
  <si>
    <t>139</t>
  </si>
  <si>
    <t>767-002R</t>
  </si>
  <si>
    <t>sestava</t>
  </si>
  <si>
    <t>-415142649</t>
  </si>
  <si>
    <t>kompletní dodávka a montáž dle výpisu dveří</t>
  </si>
  <si>
    <t>zvonkové tablo pro 18 účastníků, komunikátor včetně kódové klávesnice a 40ks identifikačních čipů</t>
  </si>
  <si>
    <t>140</t>
  </si>
  <si>
    <t>767-003R</t>
  </si>
  <si>
    <t>-1603086021</t>
  </si>
  <si>
    <t>141</t>
  </si>
  <si>
    <t>767-004R</t>
  </si>
  <si>
    <t>-2094855396</t>
  </si>
  <si>
    <t>142</t>
  </si>
  <si>
    <t>767-005R</t>
  </si>
  <si>
    <t>-1822346835</t>
  </si>
  <si>
    <t>143</t>
  </si>
  <si>
    <t>767-006R</t>
  </si>
  <si>
    <t>Dodávka a montáž tabulek pro označení objektu (název ulice, č.p.)</t>
  </si>
  <si>
    <t>-108834649</t>
  </si>
  <si>
    <t>144</t>
  </si>
  <si>
    <t>767161813</t>
  </si>
  <si>
    <t>Demontáž zábradlí rovného nerozebíratelný spoj hmotnosti 1 m zábradlí do 20 kg</t>
  </si>
  <si>
    <t>113475741</t>
  </si>
  <si>
    <t>145</t>
  </si>
  <si>
    <t>767531111</t>
  </si>
  <si>
    <t>Montáž vstupních čistících zón z rohoží kovových nebo plastových</t>
  </si>
  <si>
    <t>-167509831</t>
  </si>
  <si>
    <t>"K/6"  1,000*0,700</t>
  </si>
  <si>
    <t>146</t>
  </si>
  <si>
    <t>69752035</t>
  </si>
  <si>
    <t>rohož vstupní samonosná kovová - škrabák</t>
  </si>
  <si>
    <t>-983590915</t>
  </si>
  <si>
    <t>147</t>
  </si>
  <si>
    <t>767531121</t>
  </si>
  <si>
    <t>Montáž vstupních čistících zón z rohoží osazení rámu mosazného nebo hliníkového zapuštěného z L profilů</t>
  </si>
  <si>
    <t>-1355882330</t>
  </si>
  <si>
    <t>"K/6"   (1,000+0,700)*2</t>
  </si>
  <si>
    <t>148</t>
  </si>
  <si>
    <t>69752160</t>
  </si>
  <si>
    <t>rám pro zapuštění profil L-30/30 25/25 20/30 15/30-Al</t>
  </si>
  <si>
    <t>-1021942090</t>
  </si>
  <si>
    <t>149</t>
  </si>
  <si>
    <t>767821117</t>
  </si>
  <si>
    <t>Montáž poštovních schránek sestav zazděných do 24 kusů</t>
  </si>
  <si>
    <t>-1968055403</t>
  </si>
  <si>
    <t>150</t>
  </si>
  <si>
    <t>55348212</t>
  </si>
  <si>
    <t>schránka listovní sestava nástěnná 2řadá počet 18ks</t>
  </si>
  <si>
    <t>1922399111</t>
  </si>
  <si>
    <t>151</t>
  </si>
  <si>
    <t>767821814</t>
  </si>
  <si>
    <t>Demontáž poštovních schránek sestav zavěšených do 24 kusů</t>
  </si>
  <si>
    <t>1269067301</t>
  </si>
  <si>
    <t>152</t>
  </si>
  <si>
    <t>767996801</t>
  </si>
  <si>
    <t>Demontáž ostatních zámečnických konstrukcí o hmotnosti jednotlivých dílů rozebráním do 50 kg</t>
  </si>
  <si>
    <t>kg</t>
  </si>
  <si>
    <t>2072972916</t>
  </si>
  <si>
    <t>čistící rošt v hlavním vstupu</t>
  </si>
  <si>
    <t>5,0</t>
  </si>
  <si>
    <t>153</t>
  </si>
  <si>
    <t>998767203</t>
  </si>
  <si>
    <t>Přesun hmot pro zámečnické konstrukce stanovený procentní sazbou (%) z ceny vodorovná dopravní vzdálenost do 50 m v objektech výšky přes 12 do 24 m</t>
  </si>
  <si>
    <t>1026829407</t>
  </si>
  <si>
    <t>771</t>
  </si>
  <si>
    <t>Podlahy z dlaždic</t>
  </si>
  <si>
    <t>154</t>
  </si>
  <si>
    <t>771474112</t>
  </si>
  <si>
    <t>Montáž soklů z dlaždic keramických lepených flexibilním lepidlem rovných, výšky přes 65 do 90 mm</t>
  </si>
  <si>
    <t>1207045756</t>
  </si>
  <si>
    <t>155</t>
  </si>
  <si>
    <t>59761416</t>
  </si>
  <si>
    <t>sokl -  dlaždice keramické slinuté neglazované mrazuvzdorné  300 x 80mm</t>
  </si>
  <si>
    <t>-1210959385</t>
  </si>
  <si>
    <t>92,050/0,300*1,1</t>
  </si>
  <si>
    <t>338</t>
  </si>
  <si>
    <t>156</t>
  </si>
  <si>
    <t>771574131</t>
  </si>
  <si>
    <t>Montáž podlah z dlaždic keramických lepených flexibilním lepidlem velkoformátových reliéfních nebo z dekorů do 0,5 ks/m2</t>
  </si>
  <si>
    <t>-713543569</t>
  </si>
  <si>
    <t>157</t>
  </si>
  <si>
    <t>59761434</t>
  </si>
  <si>
    <t>dlažba keramická slinutá hladká do interiéru i exteriéru pro vysoké mechanické namáhání přes 9 do 12ks/m2</t>
  </si>
  <si>
    <t>-1510207070</t>
  </si>
  <si>
    <t>65,305*1,15 'Přepočtené koeficientem množství</t>
  </si>
  <si>
    <t>158</t>
  </si>
  <si>
    <t>771591111</t>
  </si>
  <si>
    <t>Příprava podkladu před provedením dlažby nátěr penetrační na podlahu</t>
  </si>
  <si>
    <t>-785730877</t>
  </si>
  <si>
    <t>"sokl"  92,050*0,090</t>
  </si>
  <si>
    <t>"dlažba"  65,305</t>
  </si>
  <si>
    <t>159</t>
  </si>
  <si>
    <t>771591175</t>
  </si>
  <si>
    <t>Příprava podkladu před provedením dlažby montáž profilu ukončujícího profilu pro balkony a terasy</t>
  </si>
  <si>
    <t>-1831427844</t>
  </si>
  <si>
    <t>"K/7  lodžie"  83,000</t>
  </si>
  <si>
    <t>160</t>
  </si>
  <si>
    <t>59054396</t>
  </si>
  <si>
    <t>profil ukončovací T balkónů s ukončovacím ramenem a okapničkou barevný lak Al dl 2,5m v 9/60mm</t>
  </si>
  <si>
    <t>1784357923</t>
  </si>
  <si>
    <t>83*1,1 'Přepočtené koeficientem množství</t>
  </si>
  <si>
    <t>161</t>
  </si>
  <si>
    <t>998771203</t>
  </si>
  <si>
    <t>Přesun hmot pro podlahy z dlaždic stanovený procentní sazbou (%) z ceny vodorovná dopravní vzdálenost do 50 m v objektech výšky přes 12 do 24 m</t>
  </si>
  <si>
    <t>1960474390</t>
  </si>
  <si>
    <t>783</t>
  </si>
  <si>
    <t>Dokončovací práce - nátěry</t>
  </si>
  <si>
    <t>162</t>
  </si>
  <si>
    <t>783201201</t>
  </si>
  <si>
    <t>Příprava podkladu tesařských konstrukcí před provedením nátěru broušení</t>
  </si>
  <si>
    <t>-1833367267</t>
  </si>
  <si>
    <t>podbití střechy - stávající 70% plochy</t>
  </si>
  <si>
    <t>94,112*0,7</t>
  </si>
  <si>
    <t>163</t>
  </si>
  <si>
    <t>783218101</t>
  </si>
  <si>
    <t>Lazurovací nátěr tesařských konstrukcí jednonásobný syntetický</t>
  </si>
  <si>
    <t>1552298612</t>
  </si>
  <si>
    <t>podbití střechy - 100% plochy, 3x nátěr</t>
  </si>
  <si>
    <t>164</t>
  </si>
  <si>
    <t>783301311</t>
  </si>
  <si>
    <t>Příprava podkladu zámečnických konstrukcí před provedením nátěru odmaštění odmašťovačem vodou ředitelným</t>
  </si>
  <si>
    <t>-1565474933</t>
  </si>
  <si>
    <t>hlavní vstup - nátěr stávajících konstrukcí</t>
  </si>
  <si>
    <t>15,000</t>
  </si>
  <si>
    <t>zadní vstup - nátěr stávajících konstrukcí</t>
  </si>
  <si>
    <t>165</t>
  </si>
  <si>
    <t>783315101</t>
  </si>
  <si>
    <t>Mezinátěr zámečnických konstrukcí jednonásobný syntetický standardní</t>
  </si>
  <si>
    <t>-1653669222</t>
  </si>
  <si>
    <t>166</t>
  </si>
  <si>
    <t>783317101</t>
  </si>
  <si>
    <t>Krycí nátěr (email) zámečnických konstrukcí jednonásobný syntetický standardní</t>
  </si>
  <si>
    <t>1896491838</t>
  </si>
  <si>
    <t>784</t>
  </si>
  <si>
    <t>Dokončovací práce - malby a tapety</t>
  </si>
  <si>
    <t>167</t>
  </si>
  <si>
    <t>784181101</t>
  </si>
  <si>
    <t>Penetrace podkladu jednonásobná základní akrylátová v místnostech výšky do 3,80 m</t>
  </si>
  <si>
    <t>-746975914</t>
  </si>
  <si>
    <t>hlavní vchod+ zadní vchod</t>
  </si>
  <si>
    <t>30,000+30,000</t>
  </si>
  <si>
    <t>168</t>
  </si>
  <si>
    <t>784221101</t>
  </si>
  <si>
    <t>Malby z malířských směsí otěruvzdorných za sucha dvojnásobné, bílé za sucha otěruvzdorné dobře v místnostech výšky do 3,80 m</t>
  </si>
  <si>
    <t>-1766366768</t>
  </si>
  <si>
    <t>02 - Květná č.p. 25 - stavební úpravy</t>
  </si>
  <si>
    <t>2,650*1,450*1</t>
  </si>
  <si>
    <t>31,908*20 'Přepočtené koeficientem množství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</si>
  <si>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</si>
  <si>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</si>
  <si>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</si>
  <si>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</si>
  <si>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</si>
  <si>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</si>
  <si>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</si>
  <si>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</si>
  <si>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</si>
  <si>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</si>
  <si>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</si>
  <si>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</si>
  <si>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709765014</t>
  </si>
  <si>
    <t>VRN3</t>
  </si>
  <si>
    <t>Zařízení staveniště</t>
  </si>
  <si>
    <t>032002000</t>
  </si>
  <si>
    <t>Vybavení staveniště</t>
  </si>
  <si>
    <t>-301576775</t>
  </si>
  <si>
    <t>zřízení zařízení  staveniště, oplocení</t>
  </si>
  <si>
    <t>vybavení zařízení staveniště</t>
  </si>
  <si>
    <t>zrušení zařízení staveniště, úprava okolí a terénu do původního stavu</t>
  </si>
  <si>
    <t>pronájem prostor pro soc. zázemí pracovníků, osvětlení</t>
  </si>
  <si>
    <t>náklady na spotřebu energií pro zařízení staveniště</t>
  </si>
  <si>
    <t>1,0</t>
  </si>
  <si>
    <t>035103001</t>
  </si>
  <si>
    <t>Pronájem ploch</t>
  </si>
  <si>
    <t>1203315811</t>
  </si>
  <si>
    <t>zábor pozemku</t>
  </si>
  <si>
    <t>VRN4</t>
  </si>
  <si>
    <t>Inženýrská činnost</t>
  </si>
  <si>
    <t>045002000</t>
  </si>
  <si>
    <t>Kompletační a koordinační činnost</t>
  </si>
  <si>
    <t>-942708230</t>
  </si>
  <si>
    <t>koordinace a vedení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</si>
  <si>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</si>
  <si>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</si>
  <si>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</si>
  <si>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</si>
  <si>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</si>
  <si>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</si>
  <si>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</si>
  <si>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</si>
  <si>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</si>
  <si>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</si>
  <si>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</si>
  <si>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</si>
  <si>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</si>
  <si>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</si>
  <si>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</si>
  <si>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</si>
  <si>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</si>
  <si>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</si>
  <si>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</si>
  <si>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</si>
  <si>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</si>
  <si>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</si>
  <si>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</si>
  <si>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</si>
  <si>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</si>
  <si>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</si>
  <si>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</si>
  <si>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</si>
  <si>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</si>
  <si>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</si>
  <si>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</si>
  <si>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</si>
  <si>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</si>
  <si>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</si>
  <si>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</si>
  <si>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</si>
  <si>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</si>
  <si>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</si>
  <si>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</si>
  <si>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</si>
  <si>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</si>
  <si>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</si>
  <si>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</si>
  <si>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</si>
  <si>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</si>
  <si>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</si>
  <si>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</si>
  <si>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</si>
  <si>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</si>
  <si>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</si>
  <si>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</si>
  <si>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</si>
  <si>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</si>
  <si>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</si>
  <si>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</si>
  <si>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</si>
  <si>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</si>
  <si>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</si>
  <si>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</si>
  <si>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</si>
  <si>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</si>
  <si>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</si>
  <si>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</si>
  <si>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</si>
  <si>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</si>
  <si>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</si>
  <si>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</si>
  <si>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</si>
  <si>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</si>
  <si>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</si>
  <si>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</si>
  <si>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</si>
  <si>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</si>
  <si>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</si>
  <si>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</si>
  <si>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</si>
  <si>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</si>
  <si>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</si>
  <si>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</si>
  <si>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</si>
  <si>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</si>
  <si>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</si>
  <si>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</si>
  <si>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</si>
  <si>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</si>
  <si>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</si>
  <si>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</si>
  <si>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</si>
  <si>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</si>
  <si>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</si>
  <si>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</si>
  <si>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</si>
  <si>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</si>
  <si>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</si>
  <si>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</si>
  <si>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</si>
  <si>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</si>
  <si>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</si>
  <si>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</si>
  <si>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</si>
  <si>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</si>
  <si>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</si>
  <si>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</si>
  <si>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</si>
  <si>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</si>
  <si>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</si>
  <si>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</si>
  <si>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</si>
  <si>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</si>
  <si>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</si>
  <si>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</si>
  <si>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</si>
  <si>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</si>
  <si>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</si>
  <si>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</si>
  <si>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</si>
  <si>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</si>
  <si>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</si>
  <si>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</si>
  <si>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</si>
  <si>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</si>
  <si>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</si>
  <si>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</si>
  <si>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</si>
  <si>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</si>
  <si>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</si>
  <si>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</si>
  <si>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</si>
  <si>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</si>
  <si>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</si>
  <si>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</si>
  <si>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</si>
  <si>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</si>
  <si>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</si>
  <si>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</si>
  <si>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</si>
  <si>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</si>
  <si>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</si>
  <si>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</si>
  <si>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</si>
  <si>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</si>
  <si>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</si>
  <si>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</si>
  <si>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</si>
  <si>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</si>
  <si>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</si>
  <si>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</si>
  <si>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</si>
  <si>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</si>
  <si>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</si>
  <si>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</si>
  <si>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</si>
  <si>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</si>
  <si>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</si>
  <si>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</si>
  <si>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</si>
  <si>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</si>
  <si>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</si>
  <si>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</si>
  <si>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</si>
  <si>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</si>
  <si>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</si>
  <si>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</si>
  <si>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</si>
  <si>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</si>
  <si>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</si>
  <si>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</si>
  <si>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</si>
  <si>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</si>
  <si>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</si>
  <si>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</si>
  <si>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</si>
  <si>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</si>
  <si>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</si>
  <si>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</si>
  <si>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</si>
  <si>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</si>
  <si>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</si>
  <si>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</si>
  <si>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</si>
  <si>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</si>
  <si>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</si>
  <si>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</si>
  <si>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</si>
  <si>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>deska z polystyrénu XPS, hrana rovná, polo či pero drážka a hladký povrch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80mm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</si>
  <si>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40mm</t>
    </r>
  </si>
  <si>
    <r>
      <t>deska z polystyrénu XPS, hrana rovná, polo či pero drážka a hladký povrch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30mm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</si>
  <si>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20mm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</si>
  <si>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50mm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</si>
  <si>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100mm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</si>
  <si>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140mm</t>
    </r>
  </si>
  <si>
    <r>
      <t>deska tepelně izolační minerální kontaktních fasád podélné vlákno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30mm</t>
    </r>
  </si>
  <si>
    <r>
      <t>pás tepelně izolační pro všechny druhy nezatížených izolací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0,039 tl 200mm</t>
    </r>
  </si>
  <si>
    <r>
      <t>deska z polystyrénu XPS, hrana rovná, polo či pero drážka a hladký povrch λ</t>
    </r>
    <r>
      <rPr>
        <sz val="9"/>
        <color rgb="FF0000FF"/>
        <rFont val="Calibri"/>
        <family val="2"/>
        <charset val="238"/>
      </rPr>
      <t>≤</t>
    </r>
    <r>
      <rPr>
        <i/>
        <sz val="9"/>
        <color rgb="FF0000FF"/>
        <rFont val="Arial CE"/>
      </rPr>
      <t>0,036 tl 40mm</t>
    </r>
  </si>
  <si>
    <t>D/1 Dodávka a montáž vstupních hliníkových dveří, rozměr 1400 x 2100 mm, vč. zvonkového tabla; Ud= max. 1,2 W/m2K, g=0,67</t>
  </si>
  <si>
    <t>D/2 Dodávka a montáž vstupních hliníkových dveří, rozměr 1100 x 2250 mm; Ud= max. 1,2 W/m2K, g=0,67</t>
  </si>
  <si>
    <t>D/2 Dodávka a montáž fixní hliníkové stěny, rozměr 1100 x 2250 mm; Ud= max. 1,2 W/m2K, g=0,67</t>
  </si>
  <si>
    <t>Dodávka a montáž rámového zasklení lodžie</t>
  </si>
  <si>
    <t>deska z polystyrénu XPS, hrana rovná, polo či pero drážka a hladký povrch λ≤0,036 tl 80mm</t>
  </si>
  <si>
    <t>deska z polystyrénu XPS, hrana rovná, polo či pero drážka a hladký povrch λ≤0,036 tl 30mm</t>
  </si>
  <si>
    <t>deska tepelně izolační minerální kontaktních fasád podélné vlákno λ≤0,036 tl 20mm</t>
  </si>
  <si>
    <t>deska tepelně izolační minerální kontaktních fasád podélné vlákno λ≤0,036 tl 50mm</t>
  </si>
  <si>
    <t>deska tepelně izolační minerální kontaktních fasád podélné vlákno λ≤0,036 tl 100mm</t>
  </si>
  <si>
    <t>deska tepelně izolační minerální kontaktních fasád podélné vlákno λ≤0,036 tl 140mm</t>
  </si>
  <si>
    <t>deska tepelně izolační minerální kontaktních fasád podélné vlákno λ≤0,036 tl 30mm</t>
  </si>
  <si>
    <t>pás tepelně izolační pro všechny druhy nezatížených izolací λ≤0,039 tl 200mm</t>
  </si>
  <si>
    <t>deska z polystyrénu XPS, hrana rovná, polo či pero drážka a hladký povrch λ≤0,036 tl 40mm</t>
  </si>
  <si>
    <t>Očištění vnějších ploch horkou tlakovou vodou a omytím s přídavkem odmašťovače</t>
  </si>
  <si>
    <t>Očištění vnějších ploch horkou tlakovou vodou a omytíms přídavkem odmašťovače</t>
  </si>
  <si>
    <t>Výztužná a spojovací vrstva vnějších omítaných ploch tmelem s vlákny a penetrace akrylát-silikonová nanášená ručně stěn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</si>
</sst>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color rgb="FF0000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25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selection activeCell="Q61" sqref="Q61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>
      <c r="AR2" s="290" t="s">
        <v>6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9" t="s">
        <v>7</v>
      </c>
      <c r="BT2" s="19" t="s">
        <v>8</v>
      </c>
    </row>
    <row r="3" spans="1:74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5" customHeight="1">
      <c r="B4" s="22"/>
      <c r="D4" s="23" t="s">
        <v>10</v>
      </c>
      <c r="AR4" s="22"/>
      <c r="AS4" s="24" t="s">
        <v>11</v>
      </c>
      <c r="BS4" s="19" t="s">
        <v>12</v>
      </c>
    </row>
    <row r="5" spans="1:74" s="1" customFormat="1" ht="12" customHeight="1">
      <c r="B5" s="22"/>
      <c r="D5" s="25" t="s">
        <v>13</v>
      </c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22"/>
      <c r="BS5" s="19" t="s">
        <v>7</v>
      </c>
    </row>
    <row r="6" spans="1:74" s="1" customFormat="1" ht="37" customHeight="1">
      <c r="B6" s="22"/>
      <c r="D6" s="27" t="s">
        <v>15</v>
      </c>
      <c r="K6" s="289" t="s">
        <v>16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22"/>
      <c r="BS6" s="19" t="s">
        <v>7</v>
      </c>
    </row>
    <row r="7" spans="1:74" s="1" customFormat="1" ht="12" customHeight="1">
      <c r="B7" s="22"/>
      <c r="D7" s="28" t="s">
        <v>17</v>
      </c>
      <c r="K7" s="26" t="s">
        <v>18</v>
      </c>
      <c r="AK7" s="28" t="s">
        <v>19</v>
      </c>
      <c r="AN7" s="26" t="s">
        <v>20</v>
      </c>
      <c r="AR7" s="22"/>
      <c r="BS7" s="19" t="s">
        <v>7</v>
      </c>
    </row>
    <row r="8" spans="1:74" s="1" customFormat="1" ht="12" customHeight="1">
      <c r="B8" s="22"/>
      <c r="D8" s="28" t="s">
        <v>21</v>
      </c>
      <c r="K8" s="26" t="s">
        <v>22</v>
      </c>
      <c r="AK8" s="28" t="s">
        <v>23</v>
      </c>
      <c r="AN8" s="26" t="s">
        <v>24</v>
      </c>
      <c r="AR8" s="22"/>
      <c r="BS8" s="19" t="s">
        <v>7</v>
      </c>
    </row>
    <row r="9" spans="1:74" s="1" customFormat="1" ht="14.5" customHeight="1">
      <c r="B9" s="22"/>
      <c r="AR9" s="22"/>
      <c r="BS9" s="19" t="s">
        <v>7</v>
      </c>
    </row>
    <row r="10" spans="1:74" s="1" customFormat="1" ht="12" customHeight="1">
      <c r="B10" s="22"/>
      <c r="D10" s="28" t="s">
        <v>25</v>
      </c>
      <c r="AK10" s="28" t="s">
        <v>26</v>
      </c>
      <c r="AN10" s="26" t="s">
        <v>3</v>
      </c>
      <c r="AR10" s="22"/>
      <c r="BS10" s="19" t="s">
        <v>7</v>
      </c>
    </row>
    <row r="11" spans="1:74" s="1" customFormat="1" ht="18.399999999999999" customHeight="1">
      <c r="B11" s="22"/>
      <c r="E11" s="26" t="s">
        <v>27</v>
      </c>
      <c r="AK11" s="28" t="s">
        <v>28</v>
      </c>
      <c r="AN11" s="26" t="s">
        <v>3</v>
      </c>
      <c r="AR11" s="22"/>
      <c r="BS11" s="19" t="s">
        <v>7</v>
      </c>
    </row>
    <row r="12" spans="1:74" s="1" customFormat="1" ht="7" customHeight="1">
      <c r="B12" s="22"/>
      <c r="AR12" s="22"/>
      <c r="BS12" s="19" t="s">
        <v>7</v>
      </c>
    </row>
    <row r="13" spans="1:74" s="1" customFormat="1" ht="12" customHeight="1">
      <c r="B13" s="22"/>
      <c r="D13" s="28" t="s">
        <v>29</v>
      </c>
      <c r="AK13" s="28" t="s">
        <v>26</v>
      </c>
      <c r="AN13" s="26" t="s">
        <v>3</v>
      </c>
      <c r="AR13" s="22"/>
      <c r="BS13" s="19" t="s">
        <v>7</v>
      </c>
    </row>
    <row r="14" spans="1:74" ht="12.5">
      <c r="B14" s="22"/>
      <c r="E14" s="26" t="s">
        <v>30</v>
      </c>
      <c r="AK14" s="28" t="s">
        <v>28</v>
      </c>
      <c r="AN14" s="26" t="s">
        <v>3</v>
      </c>
      <c r="AR14" s="22"/>
      <c r="BS14" s="19" t="s">
        <v>7</v>
      </c>
    </row>
    <row r="15" spans="1:74" s="1" customFormat="1" ht="7" customHeight="1">
      <c r="B15" s="22"/>
      <c r="AR15" s="22"/>
      <c r="BS15" s="19" t="s">
        <v>4</v>
      </c>
    </row>
    <row r="16" spans="1:74" s="1" customFormat="1" ht="12" customHeight="1">
      <c r="B16" s="22"/>
      <c r="D16" s="28" t="s">
        <v>31</v>
      </c>
      <c r="AK16" s="28" t="s">
        <v>26</v>
      </c>
      <c r="AN16" s="26" t="s">
        <v>3</v>
      </c>
      <c r="AR16" s="22"/>
      <c r="BS16" s="19" t="s">
        <v>4</v>
      </c>
    </row>
    <row r="17" spans="1:71" s="1" customFormat="1" ht="18.399999999999999" customHeight="1">
      <c r="B17" s="22"/>
      <c r="E17" s="26" t="s">
        <v>32</v>
      </c>
      <c r="AK17" s="28" t="s">
        <v>28</v>
      </c>
      <c r="AN17" s="26" t="s">
        <v>3</v>
      </c>
      <c r="AR17" s="22"/>
      <c r="BS17" s="19" t="s">
        <v>33</v>
      </c>
    </row>
    <row r="18" spans="1:71" s="1" customFormat="1" ht="7" customHeight="1">
      <c r="B18" s="22"/>
      <c r="AR18" s="22"/>
      <c r="BS18" s="19" t="s">
        <v>7</v>
      </c>
    </row>
    <row r="19" spans="1:71" s="1" customFormat="1" ht="12" customHeight="1">
      <c r="B19" s="22"/>
      <c r="D19" s="28" t="s">
        <v>34</v>
      </c>
      <c r="AK19" s="28" t="s">
        <v>26</v>
      </c>
      <c r="AN19" s="26" t="s">
        <v>3</v>
      </c>
      <c r="AR19" s="22"/>
      <c r="BS19" s="19" t="s">
        <v>7</v>
      </c>
    </row>
    <row r="20" spans="1:71" s="1" customFormat="1" ht="18.399999999999999" customHeight="1">
      <c r="B20" s="22"/>
      <c r="E20" s="26" t="s">
        <v>30</v>
      </c>
      <c r="AK20" s="28" t="s">
        <v>28</v>
      </c>
      <c r="AN20" s="26" t="s">
        <v>3</v>
      </c>
      <c r="AR20" s="22"/>
      <c r="BS20" s="19" t="s">
        <v>4</v>
      </c>
    </row>
    <row r="21" spans="1:71" s="1" customFormat="1" ht="7" customHeight="1">
      <c r="B21" s="22"/>
      <c r="AR21" s="22"/>
    </row>
    <row r="22" spans="1:71" s="1" customFormat="1" ht="12" customHeight="1">
      <c r="B22" s="22"/>
      <c r="D22" s="28" t="s">
        <v>35</v>
      </c>
      <c r="AR22" s="22"/>
    </row>
    <row r="23" spans="1:71" s="1" customFormat="1" ht="51" customHeight="1">
      <c r="B23" s="22"/>
      <c r="E23" s="291" t="s">
        <v>36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2"/>
    </row>
    <row r="24" spans="1:71" s="1" customFormat="1" ht="7" customHeight="1">
      <c r="B24" s="22"/>
      <c r="AR24" s="22"/>
    </row>
    <row r="25" spans="1:71" s="1" customFormat="1" ht="7" customHeight="1">
      <c r="B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2"/>
    </row>
    <row r="26" spans="1:71" s="2" customFormat="1" ht="25.9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2">
        <f>ROUND(AG54,2)</f>
        <v>0</v>
      </c>
      <c r="AL26" s="293"/>
      <c r="AM26" s="293"/>
      <c r="AN26" s="293"/>
      <c r="AO26" s="293"/>
      <c r="AP26" s="31"/>
      <c r="AQ26" s="31"/>
      <c r="AR26" s="32"/>
      <c r="BE26" s="31"/>
    </row>
    <row r="27" spans="1:71" s="2" customFormat="1" ht="7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86" t="s">
        <v>38</v>
      </c>
      <c r="M28" s="286"/>
      <c r="N28" s="286"/>
      <c r="O28" s="286"/>
      <c r="P28" s="286"/>
      <c r="Q28" s="31"/>
      <c r="R28" s="31"/>
      <c r="S28" s="31"/>
      <c r="T28" s="31"/>
      <c r="U28" s="31"/>
      <c r="V28" s="31"/>
      <c r="W28" s="286" t="s">
        <v>39</v>
      </c>
      <c r="X28" s="286"/>
      <c r="Y28" s="286"/>
      <c r="Z28" s="286"/>
      <c r="AA28" s="286"/>
      <c r="AB28" s="286"/>
      <c r="AC28" s="286"/>
      <c r="AD28" s="286"/>
      <c r="AE28" s="286"/>
      <c r="AF28" s="31"/>
      <c r="AG28" s="31"/>
      <c r="AH28" s="31"/>
      <c r="AI28" s="31"/>
      <c r="AJ28" s="31"/>
      <c r="AK28" s="286" t="s">
        <v>40</v>
      </c>
      <c r="AL28" s="286"/>
      <c r="AM28" s="286"/>
      <c r="AN28" s="286"/>
      <c r="AO28" s="286"/>
      <c r="AP28" s="31"/>
      <c r="AQ28" s="31"/>
      <c r="AR28" s="32"/>
      <c r="BE28" s="31"/>
    </row>
    <row r="29" spans="1:71" s="3" customFormat="1" ht="14.5" customHeight="1">
      <c r="B29" s="36"/>
      <c r="D29" s="28" t="s">
        <v>41</v>
      </c>
      <c r="F29" s="28" t="s">
        <v>42</v>
      </c>
      <c r="L29" s="285">
        <v>0.21</v>
      </c>
      <c r="M29" s="284"/>
      <c r="N29" s="284"/>
      <c r="O29" s="284"/>
      <c r="P29" s="284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K29" s="283">
        <f>ROUND(AV54, 2)</f>
        <v>0</v>
      </c>
      <c r="AL29" s="284"/>
      <c r="AM29" s="284"/>
      <c r="AN29" s="284"/>
      <c r="AO29" s="284"/>
      <c r="AR29" s="36"/>
    </row>
    <row r="30" spans="1:71" s="3" customFormat="1" ht="14.5" customHeight="1">
      <c r="B30" s="36"/>
      <c r="F30" s="28" t="s">
        <v>43</v>
      </c>
      <c r="L30" s="285">
        <v>0.15</v>
      </c>
      <c r="M30" s="284"/>
      <c r="N30" s="284"/>
      <c r="O30" s="284"/>
      <c r="P30" s="284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K30" s="283">
        <f>ROUND(AW54, 2)</f>
        <v>0</v>
      </c>
      <c r="AL30" s="284"/>
      <c r="AM30" s="284"/>
      <c r="AN30" s="284"/>
      <c r="AO30" s="284"/>
      <c r="AR30" s="36"/>
    </row>
    <row r="31" spans="1:71" s="3" customFormat="1" ht="14.5" hidden="1" customHeight="1">
      <c r="B31" s="36"/>
      <c r="F31" s="28" t="s">
        <v>44</v>
      </c>
      <c r="L31" s="285">
        <v>0.21</v>
      </c>
      <c r="M31" s="284"/>
      <c r="N31" s="284"/>
      <c r="O31" s="284"/>
      <c r="P31" s="284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K31" s="283">
        <v>0</v>
      </c>
      <c r="AL31" s="284"/>
      <c r="AM31" s="284"/>
      <c r="AN31" s="284"/>
      <c r="AO31" s="284"/>
      <c r="AR31" s="36"/>
    </row>
    <row r="32" spans="1:71" s="3" customFormat="1" ht="14.5" hidden="1" customHeight="1">
      <c r="B32" s="36"/>
      <c r="F32" s="28" t="s">
        <v>45</v>
      </c>
      <c r="L32" s="285">
        <v>0.15</v>
      </c>
      <c r="M32" s="284"/>
      <c r="N32" s="284"/>
      <c r="O32" s="284"/>
      <c r="P32" s="284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K32" s="283">
        <v>0</v>
      </c>
      <c r="AL32" s="284"/>
      <c r="AM32" s="284"/>
      <c r="AN32" s="284"/>
      <c r="AO32" s="284"/>
      <c r="AR32" s="36"/>
    </row>
    <row r="33" spans="1:57" s="3" customFormat="1" ht="14.5" hidden="1" customHeight="1">
      <c r="B33" s="36"/>
      <c r="F33" s="28" t="s">
        <v>46</v>
      </c>
      <c r="L33" s="285">
        <v>0</v>
      </c>
      <c r="M33" s="284"/>
      <c r="N33" s="284"/>
      <c r="O33" s="284"/>
      <c r="P33" s="284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K33" s="283">
        <v>0</v>
      </c>
      <c r="AL33" s="284"/>
      <c r="AM33" s="284"/>
      <c r="AN33" s="284"/>
      <c r="AO33" s="284"/>
      <c r="AR33" s="36"/>
    </row>
    <row r="34" spans="1:57" s="2" customFormat="1" ht="7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72" t="s">
        <v>49</v>
      </c>
      <c r="Y35" s="273"/>
      <c r="Z35" s="273"/>
      <c r="AA35" s="273"/>
      <c r="AB35" s="273"/>
      <c r="AC35" s="39"/>
      <c r="AD35" s="39"/>
      <c r="AE35" s="39"/>
      <c r="AF35" s="39"/>
      <c r="AG35" s="39"/>
      <c r="AH35" s="39"/>
      <c r="AI35" s="39"/>
      <c r="AJ35" s="39"/>
      <c r="AK35" s="274">
        <f>SUM(AK26:AK33)</f>
        <v>0</v>
      </c>
      <c r="AL35" s="273"/>
      <c r="AM35" s="273"/>
      <c r="AN35" s="273"/>
      <c r="AO35" s="275"/>
      <c r="AP35" s="37"/>
      <c r="AQ35" s="37"/>
      <c r="AR35" s="32"/>
      <c r="BE35" s="31"/>
    </row>
    <row r="36" spans="1:57" s="2" customFormat="1" ht="7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7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7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5" customHeight="1">
      <c r="A42" s="31"/>
      <c r="B42" s="32"/>
      <c r="C42" s="23" t="s">
        <v>50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7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" customHeight="1">
      <c r="B44" s="45"/>
      <c r="C44" s="28" t="s">
        <v>13</v>
      </c>
      <c r="L44" s="4" t="str">
        <f>K5</f>
        <v>ID749-19/01</v>
      </c>
      <c r="AR44" s="45"/>
    </row>
    <row r="45" spans="1:57" s="5" customFormat="1" ht="37" customHeight="1">
      <c r="B45" s="46"/>
      <c r="C45" s="47" t="s">
        <v>15</v>
      </c>
      <c r="L45" s="278" t="str">
        <f>K6</f>
        <v>Zateplení BD ul. Květná st. p. č. 309 a 311, k.ú. Bruntál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6"/>
    </row>
    <row r="46" spans="1:57" s="2" customFormat="1" ht="7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" customHeight="1">
      <c r="A47" s="31"/>
      <c r="B47" s="32"/>
      <c r="C47" s="28" t="s">
        <v>21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Květná 23, 25, Bruntál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8" t="s">
        <v>23</v>
      </c>
      <c r="AJ47" s="31"/>
      <c r="AK47" s="31"/>
      <c r="AL47" s="31"/>
      <c r="AM47" s="280" t="str">
        <f>IF(AN8= "","",AN8)</f>
        <v>24. 7. 2019</v>
      </c>
      <c r="AN47" s="280"/>
      <c r="AO47" s="31"/>
      <c r="AP47" s="31"/>
      <c r="AQ47" s="31"/>
      <c r="AR47" s="32"/>
      <c r="BE47" s="31"/>
    </row>
    <row r="48" spans="1:57" s="2" customFormat="1" ht="7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1" s="2" customFormat="1" ht="15.25" customHeight="1">
      <c r="A49" s="31"/>
      <c r="B49" s="32"/>
      <c r="C49" s="28" t="s">
        <v>25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MÚ Bruntál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8" t="s">
        <v>31</v>
      </c>
      <c r="AJ49" s="31"/>
      <c r="AK49" s="31"/>
      <c r="AL49" s="31"/>
      <c r="AM49" s="302" t="str">
        <f>IF(E17="","",E17)</f>
        <v>Ideaprojekt s.r.o., Bruntál</v>
      </c>
      <c r="AN49" s="303"/>
      <c r="AO49" s="303"/>
      <c r="AP49" s="303"/>
      <c r="AQ49" s="31"/>
      <c r="AR49" s="32"/>
      <c r="AS49" s="298" t="s">
        <v>51</v>
      </c>
      <c r="AT49" s="299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1" s="2" customFormat="1" ht="15.25" customHeight="1">
      <c r="A50" s="31"/>
      <c r="B50" s="32"/>
      <c r="C50" s="28" t="s">
        <v>29</v>
      </c>
      <c r="D50" s="31"/>
      <c r="E50" s="31"/>
      <c r="F50" s="31"/>
      <c r="G50" s="31"/>
      <c r="H50" s="31"/>
      <c r="I50" s="31"/>
      <c r="J50" s="31"/>
      <c r="K50" s="31"/>
      <c r="L50" s="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8" t="s">
        <v>34</v>
      </c>
      <c r="AJ50" s="31"/>
      <c r="AK50" s="31"/>
      <c r="AL50" s="31"/>
      <c r="AM50" s="302" t="str">
        <f>IF(E20="","",E20)</f>
        <v xml:space="preserve"> </v>
      </c>
      <c r="AN50" s="303"/>
      <c r="AO50" s="303"/>
      <c r="AP50" s="303"/>
      <c r="AQ50" s="31"/>
      <c r="AR50" s="32"/>
      <c r="AS50" s="300"/>
      <c r="AT50" s="301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1" s="2" customFormat="1" ht="10.9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300"/>
      <c r="AT51" s="301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1" s="2" customFormat="1" ht="29.25" customHeight="1">
      <c r="A52" s="31"/>
      <c r="B52" s="32"/>
      <c r="C52" s="276" t="s">
        <v>52</v>
      </c>
      <c r="D52" s="277"/>
      <c r="E52" s="277"/>
      <c r="F52" s="277"/>
      <c r="G52" s="277"/>
      <c r="H52" s="54"/>
      <c r="I52" s="281" t="s">
        <v>53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82" t="s">
        <v>54</v>
      </c>
      <c r="AH52" s="277"/>
      <c r="AI52" s="277"/>
      <c r="AJ52" s="277"/>
      <c r="AK52" s="277"/>
      <c r="AL52" s="277"/>
      <c r="AM52" s="277"/>
      <c r="AN52" s="281" t="s">
        <v>55</v>
      </c>
      <c r="AO52" s="277"/>
      <c r="AP52" s="277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  <c r="BE52" s="31"/>
    </row>
    <row r="53" spans="1:91" s="2" customFormat="1" ht="10.9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1" s="6" customFormat="1" ht="32.5" customHeight="1">
      <c r="B54" s="62"/>
      <c r="C54" s="63" t="s">
        <v>69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96">
        <f>ROUND(SUM(AG55:AG57),2)</f>
        <v>0</v>
      </c>
      <c r="AH54" s="296"/>
      <c r="AI54" s="296"/>
      <c r="AJ54" s="296"/>
      <c r="AK54" s="296"/>
      <c r="AL54" s="296"/>
      <c r="AM54" s="296"/>
      <c r="AN54" s="297">
        <f>SUM(AG54,AT54)</f>
        <v>0</v>
      </c>
      <c r="AO54" s="297"/>
      <c r="AP54" s="297"/>
      <c r="AQ54" s="66" t="s">
        <v>3</v>
      </c>
      <c r="AR54" s="62"/>
      <c r="AS54" s="67">
        <f>ROUND(SUM(AS55:AS57),2)</f>
        <v>0</v>
      </c>
      <c r="AT54" s="68">
        <f>ROUND(SUM(AV54:AW54),2)</f>
        <v>0</v>
      </c>
      <c r="AU54" s="69">
        <f>ROUND(SUM(AU55:AU57),5)</f>
        <v>6781.9855500000003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ROUND(SUM(AZ55:AZ57),2)</f>
        <v>0</v>
      </c>
      <c r="BA54" s="68">
        <f>ROUND(SUM(BA55:BA57),2)</f>
        <v>0</v>
      </c>
      <c r="BB54" s="68">
        <f>ROUND(SUM(BB55:BB57),2)</f>
        <v>0</v>
      </c>
      <c r="BC54" s="68">
        <f>ROUND(SUM(BC55:BC57),2)</f>
        <v>0</v>
      </c>
      <c r="BD54" s="70">
        <f>ROUND(SUM(BD55:BD57),2)</f>
        <v>0</v>
      </c>
      <c r="BS54" s="71" t="s">
        <v>70</v>
      </c>
      <c r="BT54" s="71" t="s">
        <v>71</v>
      </c>
      <c r="BU54" s="72" t="s">
        <v>72</v>
      </c>
      <c r="BV54" s="71" t="s">
        <v>73</v>
      </c>
      <c r="BW54" s="71" t="s">
        <v>5</v>
      </c>
      <c r="BX54" s="71" t="s">
        <v>74</v>
      </c>
      <c r="CL54" s="71" t="s">
        <v>18</v>
      </c>
    </row>
    <row r="55" spans="1:91" s="7" customFormat="1" ht="16.5" customHeight="1">
      <c r="A55" s="73" t="s">
        <v>75</v>
      </c>
      <c r="B55" s="74"/>
      <c r="C55" s="75"/>
      <c r="D55" s="271" t="s">
        <v>76</v>
      </c>
      <c r="E55" s="271"/>
      <c r="F55" s="271"/>
      <c r="G55" s="271"/>
      <c r="H55" s="271"/>
      <c r="I55" s="76"/>
      <c r="J55" s="271" t="s">
        <v>77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94">
        <f>'01 - Květná č.p. 23 - sta...'!J30</f>
        <v>0</v>
      </c>
      <c r="AH55" s="295"/>
      <c r="AI55" s="295"/>
      <c r="AJ55" s="295"/>
      <c r="AK55" s="295"/>
      <c r="AL55" s="295"/>
      <c r="AM55" s="295"/>
      <c r="AN55" s="294">
        <f>SUM(AG55,AT55)</f>
        <v>0</v>
      </c>
      <c r="AO55" s="295"/>
      <c r="AP55" s="295"/>
      <c r="AQ55" s="77" t="s">
        <v>78</v>
      </c>
      <c r="AR55" s="74"/>
      <c r="AS55" s="78">
        <v>0</v>
      </c>
      <c r="AT55" s="79">
        <f>ROUND(SUM(AV55:AW55),2)</f>
        <v>0</v>
      </c>
      <c r="AU55" s="80">
        <f>'01 - Květná č.p. 23 - sta...'!P97</f>
        <v>3391.7402290000014</v>
      </c>
      <c r="AV55" s="79">
        <f>'01 - Květná č.p. 23 - sta...'!J33</f>
        <v>0</v>
      </c>
      <c r="AW55" s="79">
        <f>'01 - Květná č.p. 23 - sta...'!J34</f>
        <v>0</v>
      </c>
      <c r="AX55" s="79">
        <f>'01 - Květná č.p. 23 - sta...'!J35</f>
        <v>0</v>
      </c>
      <c r="AY55" s="79">
        <f>'01 - Květná č.p. 23 - sta...'!J36</f>
        <v>0</v>
      </c>
      <c r="AZ55" s="79">
        <f>'01 - Květná č.p. 23 - sta...'!F33</f>
        <v>0</v>
      </c>
      <c r="BA55" s="79">
        <f>'01 - Květná č.p. 23 - sta...'!F34</f>
        <v>0</v>
      </c>
      <c r="BB55" s="79">
        <f>'01 - Květná č.p. 23 - sta...'!F35</f>
        <v>0</v>
      </c>
      <c r="BC55" s="79">
        <f>'01 - Květná č.p. 23 - sta...'!F36</f>
        <v>0</v>
      </c>
      <c r="BD55" s="81">
        <f>'01 - Květná č.p. 23 - sta...'!F37</f>
        <v>0</v>
      </c>
      <c r="BT55" s="82" t="s">
        <v>79</v>
      </c>
      <c r="BV55" s="82" t="s">
        <v>73</v>
      </c>
      <c r="BW55" s="82" t="s">
        <v>80</v>
      </c>
      <c r="BX55" s="82" t="s">
        <v>5</v>
      </c>
      <c r="CL55" s="82" t="s">
        <v>18</v>
      </c>
      <c r="CM55" s="82" t="s">
        <v>79</v>
      </c>
    </row>
    <row r="56" spans="1:91" s="7" customFormat="1" ht="16.5" customHeight="1">
      <c r="A56" s="73" t="s">
        <v>75</v>
      </c>
      <c r="B56" s="74"/>
      <c r="C56" s="75"/>
      <c r="D56" s="271" t="s">
        <v>81</v>
      </c>
      <c r="E56" s="271"/>
      <c r="F56" s="271"/>
      <c r="G56" s="271"/>
      <c r="H56" s="271"/>
      <c r="I56" s="76"/>
      <c r="J56" s="271" t="s">
        <v>82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94">
        <f>'02 - Květná č.p. 25 - sta...'!J30</f>
        <v>0</v>
      </c>
      <c r="AH56" s="295"/>
      <c r="AI56" s="295"/>
      <c r="AJ56" s="295"/>
      <c r="AK56" s="295"/>
      <c r="AL56" s="295"/>
      <c r="AM56" s="295"/>
      <c r="AN56" s="294">
        <f>SUM(AG56,AT56)</f>
        <v>0</v>
      </c>
      <c r="AO56" s="295"/>
      <c r="AP56" s="295"/>
      <c r="AQ56" s="77" t="s">
        <v>78</v>
      </c>
      <c r="AR56" s="74"/>
      <c r="AS56" s="78">
        <v>0</v>
      </c>
      <c r="AT56" s="79">
        <f>ROUND(SUM(AV56:AW56),2)</f>
        <v>0</v>
      </c>
      <c r="AU56" s="80">
        <f>'02 - Květná č.p. 25 - sta...'!P97</f>
        <v>3390.2453250000012</v>
      </c>
      <c r="AV56" s="79">
        <f>'02 - Květná č.p. 25 - sta...'!J33</f>
        <v>0</v>
      </c>
      <c r="AW56" s="79">
        <f>'02 - Květná č.p. 25 - sta...'!J34</f>
        <v>0</v>
      </c>
      <c r="AX56" s="79">
        <f>'02 - Květná č.p. 25 - sta...'!J35</f>
        <v>0</v>
      </c>
      <c r="AY56" s="79">
        <f>'02 - Květná č.p. 25 - sta...'!J36</f>
        <v>0</v>
      </c>
      <c r="AZ56" s="79">
        <f>'02 - Květná č.p. 25 - sta...'!F33</f>
        <v>0</v>
      </c>
      <c r="BA56" s="79">
        <f>'02 - Květná č.p. 25 - sta...'!F34</f>
        <v>0</v>
      </c>
      <c r="BB56" s="79">
        <f>'02 - Květná č.p. 25 - sta...'!F35</f>
        <v>0</v>
      </c>
      <c r="BC56" s="79">
        <f>'02 - Květná č.p. 25 - sta...'!F36</f>
        <v>0</v>
      </c>
      <c r="BD56" s="81">
        <f>'02 - Květná č.p. 25 - sta...'!F37</f>
        <v>0</v>
      </c>
      <c r="BT56" s="82" t="s">
        <v>79</v>
      </c>
      <c r="BV56" s="82" t="s">
        <v>73</v>
      </c>
      <c r="BW56" s="82" t="s">
        <v>83</v>
      </c>
      <c r="BX56" s="82" t="s">
        <v>5</v>
      </c>
      <c r="CL56" s="82" t="s">
        <v>18</v>
      </c>
      <c r="CM56" s="82" t="s">
        <v>79</v>
      </c>
    </row>
    <row r="57" spans="1:91" s="7" customFormat="1" ht="16.5" customHeight="1">
      <c r="A57" s="73" t="s">
        <v>75</v>
      </c>
      <c r="B57" s="74"/>
      <c r="C57" s="75"/>
      <c r="D57" s="271" t="s">
        <v>84</v>
      </c>
      <c r="E57" s="271"/>
      <c r="F57" s="271"/>
      <c r="G57" s="271"/>
      <c r="H57" s="271"/>
      <c r="I57" s="76"/>
      <c r="J57" s="271" t="s">
        <v>85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94">
        <f>'VON - Vedlejší a ostatní ...'!J30</f>
        <v>0</v>
      </c>
      <c r="AH57" s="295"/>
      <c r="AI57" s="295"/>
      <c r="AJ57" s="295"/>
      <c r="AK57" s="295"/>
      <c r="AL57" s="295"/>
      <c r="AM57" s="295"/>
      <c r="AN57" s="294">
        <f>SUM(AG57,AT57)</f>
        <v>0</v>
      </c>
      <c r="AO57" s="295"/>
      <c r="AP57" s="295"/>
      <c r="AQ57" s="77" t="s">
        <v>78</v>
      </c>
      <c r="AR57" s="74"/>
      <c r="AS57" s="83">
        <v>0</v>
      </c>
      <c r="AT57" s="84">
        <f>ROUND(SUM(AV57:AW57),2)</f>
        <v>0</v>
      </c>
      <c r="AU57" s="85">
        <f>'VON - Vedlejší a ostatní ...'!P83</f>
        <v>0</v>
      </c>
      <c r="AV57" s="84">
        <f>'VON - Vedlejší a ostatní ...'!J33</f>
        <v>0</v>
      </c>
      <c r="AW57" s="84">
        <f>'VON - Vedlejší a ostatní ...'!J34</f>
        <v>0</v>
      </c>
      <c r="AX57" s="84">
        <f>'VON - Vedlejší a ostatní ...'!J35</f>
        <v>0</v>
      </c>
      <c r="AY57" s="84">
        <f>'VON - Vedlejší a ostatní ...'!J36</f>
        <v>0</v>
      </c>
      <c r="AZ57" s="84">
        <f>'VON - Vedlejší a ostatní ...'!F33</f>
        <v>0</v>
      </c>
      <c r="BA57" s="84">
        <f>'VON - Vedlejší a ostatní ...'!F34</f>
        <v>0</v>
      </c>
      <c r="BB57" s="84">
        <f>'VON - Vedlejší a ostatní ...'!F35</f>
        <v>0</v>
      </c>
      <c r="BC57" s="84">
        <f>'VON - Vedlejší a ostatní ...'!F36</f>
        <v>0</v>
      </c>
      <c r="BD57" s="86">
        <f>'VON - Vedlejší a ostatní ...'!F37</f>
        <v>0</v>
      </c>
      <c r="BT57" s="82" t="s">
        <v>79</v>
      </c>
      <c r="BV57" s="82" t="s">
        <v>73</v>
      </c>
      <c r="BW57" s="82" t="s">
        <v>86</v>
      </c>
      <c r="BX57" s="82" t="s">
        <v>5</v>
      </c>
      <c r="CL57" s="82" t="s">
        <v>18</v>
      </c>
      <c r="CM57" s="82" t="s">
        <v>79</v>
      </c>
    </row>
    <row r="58" spans="1:91" s="2" customFormat="1" ht="30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2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91" s="2" customFormat="1" ht="7" customHeight="1">
      <c r="A59" s="31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2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</sheetData>
  <mergeCells count="48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D57:H57"/>
    <mergeCell ref="J57:AF57"/>
  </mergeCells>
  <hyperlinks>
    <hyperlink ref="A55" location="'01 - Květná č.p. 23 - sta...'!C2" display="/"/>
    <hyperlink ref="A56" location="'02 - Květná č.p. 25 - sta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828"/>
  <sheetViews>
    <sheetView showGridLines="0" topLeftCell="A334" workbookViewId="0">
      <selection activeCell="X133" sqref="X133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2.33203125" style="1" customWidth="1"/>
    <col min="9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90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9" t="s">
        <v>80</v>
      </c>
    </row>
    <row r="3" spans="1:46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5" customHeight="1">
      <c r="B4" s="22"/>
      <c r="D4" s="23" t="s">
        <v>87</v>
      </c>
      <c r="L4" s="22"/>
      <c r="M4" s="88" t="s">
        <v>11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05" t="str">
        <f>'Rekapitulace stavby'!K6</f>
        <v>Zateplení BD ul. Květná st. p. č. 309 a 311, k.ú. Bruntál</v>
      </c>
      <c r="F7" s="306"/>
      <c r="G7" s="306"/>
      <c r="H7" s="306"/>
      <c r="L7" s="22"/>
    </row>
    <row r="8" spans="1:46" s="2" customFormat="1" ht="12" customHeight="1">
      <c r="A8" s="31"/>
      <c r="B8" s="32"/>
      <c r="C8" s="31"/>
      <c r="D8" s="28" t="s">
        <v>88</v>
      </c>
      <c r="E8" s="31"/>
      <c r="F8" s="31"/>
      <c r="G8" s="31"/>
      <c r="H8" s="31"/>
      <c r="I8" s="31"/>
      <c r="J8" s="31"/>
      <c r="K8" s="31"/>
      <c r="L8" s="8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78" t="s">
        <v>89</v>
      </c>
      <c r="F9" s="304"/>
      <c r="G9" s="304"/>
      <c r="H9" s="304"/>
      <c r="I9" s="31"/>
      <c r="J9" s="31"/>
      <c r="K9" s="31"/>
      <c r="L9" s="8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8" t="s">
        <v>17</v>
      </c>
      <c r="E11" s="31"/>
      <c r="F11" s="26" t="s">
        <v>18</v>
      </c>
      <c r="G11" s="31"/>
      <c r="H11" s="31"/>
      <c r="I11" s="28" t="s">
        <v>19</v>
      </c>
      <c r="J11" s="26" t="s">
        <v>3</v>
      </c>
      <c r="K11" s="31"/>
      <c r="L11" s="8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21</v>
      </c>
      <c r="E12" s="31"/>
      <c r="F12" s="26" t="s">
        <v>22</v>
      </c>
      <c r="G12" s="31"/>
      <c r="H12" s="31"/>
      <c r="I12" s="28" t="s">
        <v>23</v>
      </c>
      <c r="J12" s="49" t="str">
        <f>'Rekapitulace stavby'!AN8</f>
        <v>24. 7. 2019</v>
      </c>
      <c r="K12" s="31"/>
      <c r="L12" s="8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6" t="s">
        <v>3</v>
      </c>
      <c r="K14" s="31"/>
      <c r="L14" s="8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6" t="s">
        <v>27</v>
      </c>
      <c r="F15" s="31"/>
      <c r="G15" s="31"/>
      <c r="H15" s="31"/>
      <c r="I15" s="28" t="s">
        <v>28</v>
      </c>
      <c r="J15" s="26" t="s">
        <v>3</v>
      </c>
      <c r="K15" s="31"/>
      <c r="L15" s="8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6" t="str">
        <f>'Rekapitulace stavby'!AN13</f>
        <v/>
      </c>
      <c r="K17" s="31"/>
      <c r="L17" s="8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87" t="str">
        <f>'Rekapitulace stavby'!E14</f>
        <v xml:space="preserve"> </v>
      </c>
      <c r="F18" s="287"/>
      <c r="G18" s="287"/>
      <c r="H18" s="287"/>
      <c r="I18" s="28" t="s">
        <v>28</v>
      </c>
      <c r="J18" s="26" t="str">
        <f>'Rekapitulace stavby'!AN14</f>
        <v/>
      </c>
      <c r="K18" s="31"/>
      <c r="L18" s="8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6" t="s">
        <v>3</v>
      </c>
      <c r="K20" s="31"/>
      <c r="L20" s="8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32</v>
      </c>
      <c r="F21" s="31"/>
      <c r="G21" s="31"/>
      <c r="H21" s="31"/>
      <c r="I21" s="28" t="s">
        <v>28</v>
      </c>
      <c r="J21" s="26" t="s">
        <v>3</v>
      </c>
      <c r="K21" s="31"/>
      <c r="L21" s="8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6" t="str">
        <f>IF('Rekapitulace stavby'!AN19="","",'Rekapitulace stavby'!AN19)</f>
        <v/>
      </c>
      <c r="K23" s="31"/>
      <c r="L23" s="8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tr">
        <f>IF('Rekapitulace stavby'!E20="","",'Rekapitulace stavby'!E20)</f>
        <v xml:space="preserve"> </v>
      </c>
      <c r="F24" s="31"/>
      <c r="G24" s="31"/>
      <c r="H24" s="31"/>
      <c r="I24" s="28" t="s">
        <v>28</v>
      </c>
      <c r="J24" s="26" t="str">
        <f>IF('Rekapitulace stavby'!AN20="","",'Rekapitulace stavby'!AN20)</f>
        <v/>
      </c>
      <c r="K24" s="31"/>
      <c r="L24" s="8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8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9.25" customHeight="1">
      <c r="A27" s="90"/>
      <c r="B27" s="91"/>
      <c r="C27" s="90"/>
      <c r="D27" s="90"/>
      <c r="E27" s="291" t="s">
        <v>36</v>
      </c>
      <c r="F27" s="291"/>
      <c r="G27" s="291"/>
      <c r="H27" s="29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3" t="s">
        <v>37</v>
      </c>
      <c r="E30" s="31"/>
      <c r="F30" s="31"/>
      <c r="G30" s="31"/>
      <c r="H30" s="31"/>
      <c r="I30" s="31"/>
      <c r="J30" s="65">
        <f>ROUND(J97, 2)</f>
        <v>0</v>
      </c>
      <c r="K30" s="31"/>
      <c r="L30" s="8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8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5" customHeight="1">
      <c r="A33" s="31"/>
      <c r="B33" s="32"/>
      <c r="C33" s="31"/>
      <c r="D33" s="94" t="s">
        <v>41</v>
      </c>
      <c r="E33" s="28" t="s">
        <v>42</v>
      </c>
      <c r="F33" s="95">
        <f>ROUND((SUM(BE97:BE827)),  2)</f>
        <v>0</v>
      </c>
      <c r="G33" s="31"/>
      <c r="H33" s="31"/>
      <c r="I33" s="96">
        <v>0.21</v>
      </c>
      <c r="J33" s="95">
        <f>ROUND(((SUM(BE97:BE827))*I33),  2)</f>
        <v>0</v>
      </c>
      <c r="K33" s="31"/>
      <c r="L33" s="8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customHeight="1">
      <c r="A34" s="31"/>
      <c r="B34" s="32"/>
      <c r="C34" s="31"/>
      <c r="D34" s="31"/>
      <c r="E34" s="28" t="s">
        <v>43</v>
      </c>
      <c r="F34" s="95">
        <f>ROUND((SUM(BF97:BF827)),  2)</f>
        <v>0</v>
      </c>
      <c r="G34" s="31"/>
      <c r="H34" s="31"/>
      <c r="I34" s="96">
        <v>0.15</v>
      </c>
      <c r="J34" s="95">
        <f>ROUND(((SUM(BF97:BF827))*I34),  2)</f>
        <v>0</v>
      </c>
      <c r="K34" s="31"/>
      <c r="L34" s="8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2"/>
      <c r="C35" s="31"/>
      <c r="D35" s="31"/>
      <c r="E35" s="28" t="s">
        <v>44</v>
      </c>
      <c r="F35" s="95">
        <f>ROUND((SUM(BG97:BG827)),  2)</f>
        <v>0</v>
      </c>
      <c r="G35" s="31"/>
      <c r="H35" s="31"/>
      <c r="I35" s="96">
        <v>0.21</v>
      </c>
      <c r="J35" s="95">
        <f>0</f>
        <v>0</v>
      </c>
      <c r="K35" s="31"/>
      <c r="L35" s="8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2"/>
      <c r="C36" s="31"/>
      <c r="D36" s="31"/>
      <c r="E36" s="28" t="s">
        <v>45</v>
      </c>
      <c r="F36" s="95">
        <f>ROUND((SUM(BH97:BH827)),  2)</f>
        <v>0</v>
      </c>
      <c r="G36" s="31"/>
      <c r="H36" s="31"/>
      <c r="I36" s="96">
        <v>0.15</v>
      </c>
      <c r="J36" s="95">
        <f>0</f>
        <v>0</v>
      </c>
      <c r="K36" s="31"/>
      <c r="L36" s="8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2"/>
      <c r="C37" s="31"/>
      <c r="D37" s="31"/>
      <c r="E37" s="28" t="s">
        <v>46</v>
      </c>
      <c r="F37" s="95">
        <f>ROUND((SUM(BI97:BI827)),  2)</f>
        <v>0</v>
      </c>
      <c r="G37" s="31"/>
      <c r="H37" s="31"/>
      <c r="I37" s="96">
        <v>0</v>
      </c>
      <c r="J37" s="95">
        <f>0</f>
        <v>0</v>
      </c>
      <c r="K37" s="31"/>
      <c r="L37" s="8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97"/>
      <c r="D39" s="98" t="s">
        <v>47</v>
      </c>
      <c r="E39" s="54"/>
      <c r="F39" s="54"/>
      <c r="G39" s="99" t="s">
        <v>48</v>
      </c>
      <c r="H39" s="100" t="s">
        <v>49</v>
      </c>
      <c r="I39" s="54"/>
      <c r="J39" s="101">
        <f>SUM(J30:J37)</f>
        <v>0</v>
      </c>
      <c r="K39" s="102"/>
      <c r="L39" s="8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3" t="s">
        <v>90</v>
      </c>
      <c r="D45" s="31"/>
      <c r="E45" s="31"/>
      <c r="F45" s="31"/>
      <c r="G45" s="31"/>
      <c r="H45" s="31"/>
      <c r="I45" s="31"/>
      <c r="J45" s="31"/>
      <c r="K45" s="31"/>
      <c r="L45" s="8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8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05" t="str">
        <f>E7</f>
        <v>Zateplení BD ul. Květná st. p. č. 309 a 311, k.ú. Bruntál</v>
      </c>
      <c r="F48" s="306"/>
      <c r="G48" s="306"/>
      <c r="H48" s="306"/>
      <c r="I48" s="31"/>
      <c r="J48" s="31"/>
      <c r="K48" s="31"/>
      <c r="L48" s="8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88</v>
      </c>
      <c r="D49" s="31"/>
      <c r="E49" s="31"/>
      <c r="F49" s="31"/>
      <c r="G49" s="31"/>
      <c r="H49" s="31"/>
      <c r="I49" s="31"/>
      <c r="J49" s="31"/>
      <c r="K49" s="31"/>
      <c r="L49" s="8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278" t="str">
        <f>E9</f>
        <v>01 - Květná č.p. 23 - stavební úpravy</v>
      </c>
      <c r="F50" s="304"/>
      <c r="G50" s="304"/>
      <c r="H50" s="304"/>
      <c r="I50" s="31"/>
      <c r="J50" s="31"/>
      <c r="K50" s="31"/>
      <c r="L50" s="8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21</v>
      </c>
      <c r="D52" s="31"/>
      <c r="E52" s="31"/>
      <c r="F52" s="26" t="str">
        <f>F12</f>
        <v>Květná 23, 25, Bruntál</v>
      </c>
      <c r="G52" s="31"/>
      <c r="H52" s="31"/>
      <c r="I52" s="28" t="s">
        <v>23</v>
      </c>
      <c r="J52" s="49" t="str">
        <f>IF(J12="","",J12)</f>
        <v>24. 7. 2019</v>
      </c>
      <c r="K52" s="31"/>
      <c r="L52" s="8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8" customHeight="1">
      <c r="A54" s="31"/>
      <c r="B54" s="32"/>
      <c r="C54" s="28" t="s">
        <v>25</v>
      </c>
      <c r="D54" s="31"/>
      <c r="E54" s="31"/>
      <c r="F54" s="26" t="str">
        <f>E15</f>
        <v>MÚ Bruntál</v>
      </c>
      <c r="G54" s="31"/>
      <c r="H54" s="31"/>
      <c r="I54" s="28" t="s">
        <v>31</v>
      </c>
      <c r="J54" s="29" t="str">
        <f>E21</f>
        <v>Ideaprojekt s.r.o., Bruntál</v>
      </c>
      <c r="K54" s="31"/>
      <c r="L54" s="8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5" customHeight="1">
      <c r="A55" s="31"/>
      <c r="B55" s="32"/>
      <c r="C55" s="28" t="s">
        <v>29</v>
      </c>
      <c r="D55" s="31"/>
      <c r="E55" s="31"/>
      <c r="F55" s="26" t="str">
        <f>IF(E18="","",E18)</f>
        <v xml:space="preserve"> </v>
      </c>
      <c r="G55" s="31"/>
      <c r="H55" s="31"/>
      <c r="I55" s="28" t="s">
        <v>34</v>
      </c>
      <c r="J55" s="29" t="str">
        <f>E24</f>
        <v xml:space="preserve"> </v>
      </c>
      <c r="K55" s="31"/>
      <c r="L55" s="8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4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3" t="s">
        <v>91</v>
      </c>
      <c r="D57" s="97"/>
      <c r="E57" s="97"/>
      <c r="F57" s="97"/>
      <c r="G57" s="97"/>
      <c r="H57" s="97"/>
      <c r="I57" s="97"/>
      <c r="J57" s="104" t="s">
        <v>92</v>
      </c>
      <c r="K57" s="97"/>
      <c r="L57" s="8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4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5" t="s">
        <v>69</v>
      </c>
      <c r="D59" s="31"/>
      <c r="E59" s="31"/>
      <c r="F59" s="31"/>
      <c r="G59" s="31"/>
      <c r="H59" s="31"/>
      <c r="I59" s="31"/>
      <c r="J59" s="65">
        <f>J97</f>
        <v>0</v>
      </c>
      <c r="K59" s="31"/>
      <c r="L59" s="8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93</v>
      </c>
    </row>
    <row r="60" spans="1:47" s="9" customFormat="1" ht="25" customHeight="1">
      <c r="B60" s="106"/>
      <c r="D60" s="107" t="s">
        <v>94</v>
      </c>
      <c r="E60" s="108"/>
      <c r="F60" s="108"/>
      <c r="G60" s="108"/>
      <c r="H60" s="108"/>
      <c r="I60" s="108"/>
      <c r="J60" s="109">
        <f>J98</f>
        <v>0</v>
      </c>
      <c r="L60" s="106"/>
    </row>
    <row r="61" spans="1:47" s="10" customFormat="1" ht="19.899999999999999" customHeight="1">
      <c r="B61" s="110"/>
      <c r="D61" s="111" t="s">
        <v>95</v>
      </c>
      <c r="E61" s="112"/>
      <c r="F61" s="112"/>
      <c r="G61" s="112"/>
      <c r="H61" s="112"/>
      <c r="I61" s="112"/>
      <c r="J61" s="113">
        <f>J99</f>
        <v>0</v>
      </c>
      <c r="L61" s="110"/>
    </row>
    <row r="62" spans="1:47" s="10" customFormat="1" ht="19.899999999999999" customHeight="1">
      <c r="B62" s="110"/>
      <c r="D62" s="111" t="s">
        <v>96</v>
      </c>
      <c r="E62" s="112"/>
      <c r="F62" s="112"/>
      <c r="G62" s="112"/>
      <c r="H62" s="112"/>
      <c r="I62" s="112"/>
      <c r="J62" s="113">
        <f>J128</f>
        <v>0</v>
      </c>
      <c r="L62" s="110"/>
    </row>
    <row r="63" spans="1:47" s="10" customFormat="1" ht="19.899999999999999" customHeight="1">
      <c r="B63" s="110"/>
      <c r="D63" s="111" t="s">
        <v>97</v>
      </c>
      <c r="E63" s="112"/>
      <c r="F63" s="112"/>
      <c r="G63" s="112"/>
      <c r="H63" s="112"/>
      <c r="I63" s="112"/>
      <c r="J63" s="113">
        <f>J136</f>
        <v>0</v>
      </c>
      <c r="L63" s="110"/>
    </row>
    <row r="64" spans="1:47" s="10" customFormat="1" ht="19.899999999999999" customHeight="1">
      <c r="B64" s="110"/>
      <c r="D64" s="111" t="s">
        <v>98</v>
      </c>
      <c r="E64" s="112"/>
      <c r="F64" s="112"/>
      <c r="G64" s="112"/>
      <c r="H64" s="112"/>
      <c r="I64" s="112"/>
      <c r="J64" s="113">
        <f>J431</f>
        <v>0</v>
      </c>
      <c r="L64" s="110"/>
    </row>
    <row r="65" spans="1:31" s="10" customFormat="1" ht="19.899999999999999" customHeight="1">
      <c r="B65" s="110"/>
      <c r="D65" s="111" t="s">
        <v>99</v>
      </c>
      <c r="E65" s="112"/>
      <c r="F65" s="112"/>
      <c r="G65" s="112"/>
      <c r="H65" s="112"/>
      <c r="I65" s="112"/>
      <c r="J65" s="113">
        <f>J524</f>
        <v>0</v>
      </c>
      <c r="L65" s="110"/>
    </row>
    <row r="66" spans="1:31" s="10" customFormat="1" ht="19.899999999999999" customHeight="1">
      <c r="B66" s="110"/>
      <c r="D66" s="111" t="s">
        <v>100</v>
      </c>
      <c r="E66" s="112"/>
      <c r="F66" s="112"/>
      <c r="G66" s="112"/>
      <c r="H66" s="112"/>
      <c r="I66" s="112"/>
      <c r="J66" s="113">
        <f>J530</f>
        <v>0</v>
      </c>
      <c r="L66" s="110"/>
    </row>
    <row r="67" spans="1:31" s="9" customFormat="1" ht="25" customHeight="1">
      <c r="B67" s="106"/>
      <c r="D67" s="107" t="s">
        <v>101</v>
      </c>
      <c r="E67" s="108"/>
      <c r="F67" s="108"/>
      <c r="G67" s="108"/>
      <c r="H67" s="108"/>
      <c r="I67" s="108"/>
      <c r="J67" s="109">
        <f>J532</f>
        <v>0</v>
      </c>
      <c r="L67" s="106"/>
    </row>
    <row r="68" spans="1:31" s="10" customFormat="1" ht="19.899999999999999" customHeight="1">
      <c r="B68" s="110"/>
      <c r="D68" s="111" t="s">
        <v>102</v>
      </c>
      <c r="E68" s="112"/>
      <c r="F68" s="112"/>
      <c r="G68" s="112"/>
      <c r="H68" s="112"/>
      <c r="I68" s="112"/>
      <c r="J68" s="113">
        <f>J533</f>
        <v>0</v>
      </c>
      <c r="L68" s="110"/>
    </row>
    <row r="69" spans="1:31" s="10" customFormat="1" ht="19.899999999999999" customHeight="1">
      <c r="B69" s="110"/>
      <c r="D69" s="111" t="s">
        <v>103</v>
      </c>
      <c r="E69" s="112"/>
      <c r="F69" s="112"/>
      <c r="G69" s="112"/>
      <c r="H69" s="112"/>
      <c r="I69" s="112"/>
      <c r="J69" s="113">
        <f>J573</f>
        <v>0</v>
      </c>
      <c r="L69" s="110"/>
    </row>
    <row r="70" spans="1:31" s="10" customFormat="1" ht="19.899999999999999" customHeight="1">
      <c r="B70" s="110"/>
      <c r="D70" s="111" t="s">
        <v>104</v>
      </c>
      <c r="E70" s="112"/>
      <c r="F70" s="112"/>
      <c r="G70" s="112"/>
      <c r="H70" s="112"/>
      <c r="I70" s="112"/>
      <c r="J70" s="113">
        <f>J608</f>
        <v>0</v>
      </c>
      <c r="L70" s="110"/>
    </row>
    <row r="71" spans="1:31" s="10" customFormat="1" ht="19.899999999999999" customHeight="1">
      <c r="B71" s="110"/>
      <c r="D71" s="111" t="s">
        <v>105</v>
      </c>
      <c r="E71" s="112"/>
      <c r="F71" s="112"/>
      <c r="G71" s="112"/>
      <c r="H71" s="112"/>
      <c r="I71" s="112"/>
      <c r="J71" s="113">
        <f>J615</f>
        <v>0</v>
      </c>
      <c r="L71" s="110"/>
    </row>
    <row r="72" spans="1:31" s="10" customFormat="1" ht="19.899999999999999" customHeight="1">
      <c r="B72" s="110"/>
      <c r="D72" s="111" t="s">
        <v>106</v>
      </c>
      <c r="E72" s="112"/>
      <c r="F72" s="112"/>
      <c r="G72" s="112"/>
      <c r="H72" s="112"/>
      <c r="I72" s="112"/>
      <c r="J72" s="113">
        <f>J629</f>
        <v>0</v>
      </c>
      <c r="L72" s="110"/>
    </row>
    <row r="73" spans="1:31" s="10" customFormat="1" ht="19.899999999999999" customHeight="1">
      <c r="B73" s="110"/>
      <c r="D73" s="111" t="s">
        <v>107</v>
      </c>
      <c r="E73" s="112"/>
      <c r="F73" s="112"/>
      <c r="G73" s="112"/>
      <c r="H73" s="112"/>
      <c r="I73" s="112"/>
      <c r="J73" s="113">
        <f>J663</f>
        <v>0</v>
      </c>
      <c r="L73" s="110"/>
    </row>
    <row r="74" spans="1:31" s="10" customFormat="1" ht="19.899999999999999" customHeight="1">
      <c r="B74" s="110"/>
      <c r="D74" s="111" t="s">
        <v>108</v>
      </c>
      <c r="E74" s="112"/>
      <c r="F74" s="112"/>
      <c r="G74" s="112"/>
      <c r="H74" s="112"/>
      <c r="I74" s="112"/>
      <c r="J74" s="113">
        <f>J723</f>
        <v>0</v>
      </c>
      <c r="L74" s="110"/>
    </row>
    <row r="75" spans="1:31" s="10" customFormat="1" ht="19.899999999999999" customHeight="1">
      <c r="B75" s="110"/>
      <c r="D75" s="111" t="s">
        <v>109</v>
      </c>
      <c r="E75" s="112"/>
      <c r="F75" s="112"/>
      <c r="G75" s="112"/>
      <c r="H75" s="112"/>
      <c r="I75" s="112"/>
      <c r="J75" s="113">
        <f>J768</f>
        <v>0</v>
      </c>
      <c r="L75" s="110"/>
    </row>
    <row r="76" spans="1:31" s="10" customFormat="1" ht="19.899999999999999" customHeight="1">
      <c r="B76" s="110"/>
      <c r="D76" s="111" t="s">
        <v>110</v>
      </c>
      <c r="E76" s="112"/>
      <c r="F76" s="112"/>
      <c r="G76" s="112"/>
      <c r="H76" s="112"/>
      <c r="I76" s="112"/>
      <c r="J76" s="113">
        <f>J799</f>
        <v>0</v>
      </c>
      <c r="L76" s="110"/>
    </row>
    <row r="77" spans="1:31" s="10" customFormat="1" ht="19.899999999999999" customHeight="1">
      <c r="B77" s="110"/>
      <c r="D77" s="111" t="s">
        <v>111</v>
      </c>
      <c r="E77" s="112"/>
      <c r="F77" s="112"/>
      <c r="G77" s="112"/>
      <c r="H77" s="112"/>
      <c r="I77" s="112"/>
      <c r="J77" s="113">
        <f>J822</f>
        <v>0</v>
      </c>
      <c r="L77" s="110"/>
    </row>
    <row r="78" spans="1:31" s="2" customFormat="1" ht="21.7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8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7" customHeight="1">
      <c r="A79" s="31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8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3" spans="1:31" s="2" customFormat="1" ht="7" customHeight="1">
      <c r="A83" s="31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89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25" customHeight="1">
      <c r="A84" s="31"/>
      <c r="B84" s="32"/>
      <c r="C84" s="23" t="s">
        <v>112</v>
      </c>
      <c r="D84" s="31"/>
      <c r="E84" s="31"/>
      <c r="F84" s="31"/>
      <c r="G84" s="31"/>
      <c r="H84" s="31"/>
      <c r="I84" s="31"/>
      <c r="J84" s="31"/>
      <c r="K84" s="31"/>
      <c r="L84" s="89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7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89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2" customFormat="1" ht="12" customHeight="1">
      <c r="A86" s="31"/>
      <c r="B86" s="32"/>
      <c r="C86" s="28" t="s">
        <v>15</v>
      </c>
      <c r="D86" s="31"/>
      <c r="E86" s="31"/>
      <c r="F86" s="31"/>
      <c r="G86" s="31"/>
      <c r="H86" s="31"/>
      <c r="I86" s="31"/>
      <c r="J86" s="31"/>
      <c r="K86" s="31"/>
      <c r="L86" s="89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16.5" customHeight="1">
      <c r="A87" s="31"/>
      <c r="B87" s="32"/>
      <c r="C87" s="31"/>
      <c r="D87" s="31"/>
      <c r="E87" s="305" t="str">
        <f>E7</f>
        <v>Zateplení BD ul. Květná st. p. č. 309 a 311, k.ú. Bruntál</v>
      </c>
      <c r="F87" s="306"/>
      <c r="G87" s="306"/>
      <c r="H87" s="306"/>
      <c r="I87" s="31"/>
      <c r="J87" s="31"/>
      <c r="K87" s="31"/>
      <c r="L87" s="89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8" t="s">
        <v>88</v>
      </c>
      <c r="D88" s="31"/>
      <c r="E88" s="31"/>
      <c r="F88" s="31"/>
      <c r="G88" s="31"/>
      <c r="H88" s="31"/>
      <c r="I88" s="31"/>
      <c r="J88" s="31"/>
      <c r="K88" s="31"/>
      <c r="L88" s="89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78" t="str">
        <f>E9</f>
        <v>01 - Květná č.p. 23 - stavební úpravy</v>
      </c>
      <c r="F89" s="304"/>
      <c r="G89" s="304"/>
      <c r="H89" s="304"/>
      <c r="I89" s="31"/>
      <c r="J89" s="31"/>
      <c r="K89" s="31"/>
      <c r="L89" s="89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89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8" t="s">
        <v>21</v>
      </c>
      <c r="D91" s="31"/>
      <c r="E91" s="31"/>
      <c r="F91" s="26" t="str">
        <f>F12</f>
        <v>Květná 23, 25, Bruntál</v>
      </c>
      <c r="G91" s="31"/>
      <c r="H91" s="31"/>
      <c r="I91" s="28" t="s">
        <v>23</v>
      </c>
      <c r="J91" s="49" t="str">
        <f>IF(J12="","",J12)</f>
        <v>24. 7. 2019</v>
      </c>
      <c r="K91" s="31"/>
      <c r="L91" s="89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89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8" customHeight="1">
      <c r="A93" s="31"/>
      <c r="B93" s="32"/>
      <c r="C93" s="28" t="s">
        <v>25</v>
      </c>
      <c r="D93" s="31"/>
      <c r="E93" s="31"/>
      <c r="F93" s="26" t="str">
        <f>E15</f>
        <v>MÚ Bruntál</v>
      </c>
      <c r="G93" s="31"/>
      <c r="H93" s="31"/>
      <c r="I93" s="28" t="s">
        <v>31</v>
      </c>
      <c r="J93" s="29" t="str">
        <f>E21</f>
        <v>Ideaprojekt s.r.o., Bruntál</v>
      </c>
      <c r="K93" s="31"/>
      <c r="L93" s="89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customHeight="1">
      <c r="A94" s="31"/>
      <c r="B94" s="32"/>
      <c r="C94" s="28" t="s">
        <v>29</v>
      </c>
      <c r="D94" s="31"/>
      <c r="E94" s="31"/>
      <c r="F94" s="26" t="str">
        <f>IF(E18="","",E18)</f>
        <v xml:space="preserve"> </v>
      </c>
      <c r="G94" s="31"/>
      <c r="H94" s="31"/>
      <c r="I94" s="28" t="s">
        <v>34</v>
      </c>
      <c r="J94" s="29" t="str">
        <f>E24</f>
        <v xml:space="preserve"> </v>
      </c>
      <c r="K94" s="31"/>
      <c r="L94" s="89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4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89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11" customFormat="1" ht="29.25" customHeight="1">
      <c r="A96" s="114"/>
      <c r="B96" s="115"/>
      <c r="C96" s="116" t="s">
        <v>113</v>
      </c>
      <c r="D96" s="117" t="s">
        <v>56</v>
      </c>
      <c r="E96" s="117" t="s">
        <v>52</v>
      </c>
      <c r="F96" s="117" t="s">
        <v>53</v>
      </c>
      <c r="G96" s="117" t="s">
        <v>114</v>
      </c>
      <c r="H96" s="117" t="s">
        <v>115</v>
      </c>
      <c r="I96" s="117" t="s">
        <v>116</v>
      </c>
      <c r="J96" s="117" t="s">
        <v>92</v>
      </c>
      <c r="K96" s="118" t="s">
        <v>117</v>
      </c>
      <c r="L96" s="119"/>
      <c r="M96" s="56" t="s">
        <v>3</v>
      </c>
      <c r="N96" s="57" t="s">
        <v>41</v>
      </c>
      <c r="O96" s="57" t="s">
        <v>118</v>
      </c>
      <c r="P96" s="57" t="s">
        <v>119</v>
      </c>
      <c r="Q96" s="57" t="s">
        <v>120</v>
      </c>
      <c r="R96" s="57" t="s">
        <v>121</v>
      </c>
      <c r="S96" s="57" t="s">
        <v>122</v>
      </c>
      <c r="T96" s="58" t="s">
        <v>123</v>
      </c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</row>
    <row r="97" spans="1:65" s="2" customFormat="1" ht="22.9" customHeight="1">
      <c r="A97" s="31"/>
      <c r="B97" s="32"/>
      <c r="C97" s="63" t="s">
        <v>124</v>
      </c>
      <c r="D97" s="31"/>
      <c r="E97" s="31"/>
      <c r="F97" s="31"/>
      <c r="G97" s="31"/>
      <c r="H97" s="31"/>
      <c r="I97" s="31"/>
      <c r="J97" s="120">
        <f>BK97</f>
        <v>0</v>
      </c>
      <c r="K97" s="31"/>
      <c r="L97" s="32"/>
      <c r="M97" s="59"/>
      <c r="N97" s="50"/>
      <c r="O97" s="60"/>
      <c r="P97" s="121">
        <f>P98+P532</f>
        <v>3391.7402290000014</v>
      </c>
      <c r="Q97" s="60"/>
      <c r="R97" s="121">
        <f>R98+R532</f>
        <v>82.226271739736006</v>
      </c>
      <c r="S97" s="60"/>
      <c r="T97" s="122">
        <f>T98+T532</f>
        <v>32.004457500000001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9" t="s">
        <v>70</v>
      </c>
      <c r="AU97" s="19" t="s">
        <v>93</v>
      </c>
      <c r="BK97" s="123">
        <f>BK98+BK532</f>
        <v>0</v>
      </c>
    </row>
    <row r="98" spans="1:65" s="12" customFormat="1" ht="25.9" customHeight="1">
      <c r="B98" s="124"/>
      <c r="D98" s="125" t="s">
        <v>70</v>
      </c>
      <c r="E98" s="126" t="s">
        <v>125</v>
      </c>
      <c r="F98" s="126" t="s">
        <v>126</v>
      </c>
      <c r="J98" s="127">
        <f>BK98</f>
        <v>0</v>
      </c>
      <c r="L98" s="124"/>
      <c r="M98" s="128"/>
      <c r="N98" s="129"/>
      <c r="O98" s="129"/>
      <c r="P98" s="130">
        <f>P99+P128+P136+P431+P524+P530</f>
        <v>2827.2887370000012</v>
      </c>
      <c r="Q98" s="129"/>
      <c r="R98" s="130">
        <f>R99+R128+R136+R431+R524+R530</f>
        <v>76.955024773440002</v>
      </c>
      <c r="S98" s="129"/>
      <c r="T98" s="131">
        <f>T99+T128+T136+T431+T524+T530</f>
        <v>30.030006999999998</v>
      </c>
      <c r="AR98" s="125" t="s">
        <v>79</v>
      </c>
      <c r="AT98" s="132" t="s">
        <v>70</v>
      </c>
      <c r="AU98" s="132" t="s">
        <v>71</v>
      </c>
      <c r="AY98" s="125" t="s">
        <v>127</v>
      </c>
      <c r="BK98" s="133">
        <f>BK99+BK128+BK136+BK431+BK524+BK530</f>
        <v>0</v>
      </c>
    </row>
    <row r="99" spans="1:65" s="12" customFormat="1" ht="22.9" customHeight="1">
      <c r="B99" s="124"/>
      <c r="D99" s="125" t="s">
        <v>70</v>
      </c>
      <c r="E99" s="134" t="s">
        <v>79</v>
      </c>
      <c r="F99" s="134" t="s">
        <v>128</v>
      </c>
      <c r="J99" s="135">
        <f>BK99</f>
        <v>0</v>
      </c>
      <c r="L99" s="124"/>
      <c r="M99" s="128"/>
      <c r="N99" s="129"/>
      <c r="O99" s="129"/>
      <c r="P99" s="130">
        <f>SUM(P100:P127)</f>
        <v>29.737980000000004</v>
      </c>
      <c r="Q99" s="129"/>
      <c r="R99" s="130">
        <f>SUM(R100:R127)</f>
        <v>24.504000000000001</v>
      </c>
      <c r="S99" s="129"/>
      <c r="T99" s="131">
        <f>SUM(T100:T127)</f>
        <v>6.9423750000000002</v>
      </c>
      <c r="AR99" s="125" t="s">
        <v>79</v>
      </c>
      <c r="AT99" s="132" t="s">
        <v>70</v>
      </c>
      <c r="AU99" s="132" t="s">
        <v>79</v>
      </c>
      <c r="AY99" s="125" t="s">
        <v>127</v>
      </c>
      <c r="BK99" s="133">
        <f>SUM(BK100:BK127)</f>
        <v>0</v>
      </c>
    </row>
    <row r="100" spans="1:65" s="2" customFormat="1" ht="72" customHeight="1">
      <c r="A100" s="31"/>
      <c r="B100" s="136"/>
      <c r="C100" s="137" t="s">
        <v>79</v>
      </c>
      <c r="D100" s="137" t="s">
        <v>129</v>
      </c>
      <c r="E100" s="138" t="s">
        <v>130</v>
      </c>
      <c r="F100" s="139" t="s">
        <v>131</v>
      </c>
      <c r="G100" s="140" t="s">
        <v>132</v>
      </c>
      <c r="H100" s="141">
        <v>27.225000000000001</v>
      </c>
      <c r="I100" s="142"/>
      <c r="J100" s="142">
        <f>ROUND(I100*H100,2)</f>
        <v>0</v>
      </c>
      <c r="K100" s="139" t="s">
        <v>133</v>
      </c>
      <c r="L100" s="32"/>
      <c r="M100" s="143" t="s">
        <v>3</v>
      </c>
      <c r="N100" s="144" t="s">
        <v>43</v>
      </c>
      <c r="O100" s="145">
        <v>0.20799999999999999</v>
      </c>
      <c r="P100" s="145">
        <f>O100*H100</f>
        <v>5.6627999999999998</v>
      </c>
      <c r="Q100" s="145">
        <v>0</v>
      </c>
      <c r="R100" s="145">
        <f>Q100*H100</f>
        <v>0</v>
      </c>
      <c r="S100" s="145">
        <v>0.255</v>
      </c>
      <c r="T100" s="146">
        <f>S100*H100</f>
        <v>6.9423750000000002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134</v>
      </c>
      <c r="AT100" s="147" t="s">
        <v>129</v>
      </c>
      <c r="AU100" s="147" t="s">
        <v>135</v>
      </c>
      <c r="AY100" s="19" t="s">
        <v>127</v>
      </c>
      <c r="BE100" s="148">
        <f>IF(N100="základní",J100,0)</f>
        <v>0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9" t="s">
        <v>135</v>
      </c>
      <c r="BK100" s="148">
        <f>ROUND(I100*H100,2)</f>
        <v>0</v>
      </c>
      <c r="BL100" s="19" t="s">
        <v>134</v>
      </c>
      <c r="BM100" s="147" t="s">
        <v>136</v>
      </c>
    </row>
    <row r="101" spans="1:65" s="13" customFormat="1">
      <c r="B101" s="149"/>
      <c r="D101" s="150" t="s">
        <v>137</v>
      </c>
      <c r="E101" s="151" t="s">
        <v>3</v>
      </c>
      <c r="F101" s="152" t="s">
        <v>138</v>
      </c>
      <c r="H101" s="151" t="s">
        <v>3</v>
      </c>
      <c r="L101" s="149"/>
      <c r="M101" s="153"/>
      <c r="N101" s="154"/>
      <c r="O101" s="154"/>
      <c r="P101" s="154"/>
      <c r="Q101" s="154"/>
      <c r="R101" s="154"/>
      <c r="S101" s="154"/>
      <c r="T101" s="155"/>
      <c r="AT101" s="151" t="s">
        <v>137</v>
      </c>
      <c r="AU101" s="151" t="s">
        <v>135</v>
      </c>
      <c r="AV101" s="13" t="s">
        <v>79</v>
      </c>
      <c r="AW101" s="13" t="s">
        <v>33</v>
      </c>
      <c r="AX101" s="13" t="s">
        <v>71</v>
      </c>
      <c r="AY101" s="151" t="s">
        <v>127</v>
      </c>
    </row>
    <row r="102" spans="1:65" s="13" customFormat="1">
      <c r="B102" s="149"/>
      <c r="D102" s="150" t="s">
        <v>137</v>
      </c>
      <c r="E102" s="151" t="s">
        <v>3</v>
      </c>
      <c r="F102" s="152" t="s">
        <v>139</v>
      </c>
      <c r="H102" s="151" t="s">
        <v>3</v>
      </c>
      <c r="L102" s="149"/>
      <c r="M102" s="153"/>
      <c r="N102" s="154"/>
      <c r="O102" s="154"/>
      <c r="P102" s="154"/>
      <c r="Q102" s="154"/>
      <c r="R102" s="154"/>
      <c r="S102" s="154"/>
      <c r="T102" s="155"/>
      <c r="AT102" s="151" t="s">
        <v>137</v>
      </c>
      <c r="AU102" s="151" t="s">
        <v>135</v>
      </c>
      <c r="AV102" s="13" t="s">
        <v>79</v>
      </c>
      <c r="AW102" s="13" t="s">
        <v>33</v>
      </c>
      <c r="AX102" s="13" t="s">
        <v>71</v>
      </c>
      <c r="AY102" s="151" t="s">
        <v>127</v>
      </c>
    </row>
    <row r="103" spans="1:65" s="14" customFormat="1">
      <c r="B103" s="156"/>
      <c r="D103" s="150" t="s">
        <v>137</v>
      </c>
      <c r="E103" s="157" t="s">
        <v>3</v>
      </c>
      <c r="F103" s="158" t="s">
        <v>140</v>
      </c>
      <c r="H103" s="159">
        <v>29.05</v>
      </c>
      <c r="L103" s="156"/>
      <c r="M103" s="160"/>
      <c r="N103" s="161"/>
      <c r="O103" s="161"/>
      <c r="P103" s="161"/>
      <c r="Q103" s="161"/>
      <c r="R103" s="161"/>
      <c r="S103" s="161"/>
      <c r="T103" s="162"/>
      <c r="AT103" s="157" t="s">
        <v>137</v>
      </c>
      <c r="AU103" s="157" t="s">
        <v>135</v>
      </c>
      <c r="AV103" s="14" t="s">
        <v>135</v>
      </c>
      <c r="AW103" s="14" t="s">
        <v>33</v>
      </c>
      <c r="AX103" s="14" t="s">
        <v>71</v>
      </c>
      <c r="AY103" s="157" t="s">
        <v>127</v>
      </c>
    </row>
    <row r="104" spans="1:65" s="14" customFormat="1">
      <c r="B104" s="156"/>
      <c r="D104" s="150" t="s">
        <v>137</v>
      </c>
      <c r="E104" s="157" t="s">
        <v>3</v>
      </c>
      <c r="F104" s="158" t="s">
        <v>141</v>
      </c>
      <c r="H104" s="159">
        <v>-1.825</v>
      </c>
      <c r="L104" s="156"/>
      <c r="M104" s="160"/>
      <c r="N104" s="161"/>
      <c r="O104" s="161"/>
      <c r="P104" s="161"/>
      <c r="Q104" s="161"/>
      <c r="R104" s="161"/>
      <c r="S104" s="161"/>
      <c r="T104" s="162"/>
      <c r="AT104" s="157" t="s">
        <v>137</v>
      </c>
      <c r="AU104" s="157" t="s">
        <v>135</v>
      </c>
      <c r="AV104" s="14" t="s">
        <v>135</v>
      </c>
      <c r="AW104" s="14" t="s">
        <v>33</v>
      </c>
      <c r="AX104" s="14" t="s">
        <v>71</v>
      </c>
      <c r="AY104" s="157" t="s">
        <v>127</v>
      </c>
    </row>
    <row r="105" spans="1:65" s="15" customFormat="1">
      <c r="B105" s="163"/>
      <c r="D105" s="150" t="s">
        <v>137</v>
      </c>
      <c r="E105" s="164" t="s">
        <v>3</v>
      </c>
      <c r="F105" s="165" t="s">
        <v>142</v>
      </c>
      <c r="H105" s="166">
        <v>27.225000000000001</v>
      </c>
      <c r="L105" s="163"/>
      <c r="M105" s="167"/>
      <c r="N105" s="168"/>
      <c r="O105" s="168"/>
      <c r="P105" s="168"/>
      <c r="Q105" s="168"/>
      <c r="R105" s="168"/>
      <c r="S105" s="168"/>
      <c r="T105" s="169"/>
      <c r="AT105" s="164" t="s">
        <v>137</v>
      </c>
      <c r="AU105" s="164" t="s">
        <v>135</v>
      </c>
      <c r="AV105" s="15" t="s">
        <v>134</v>
      </c>
      <c r="AW105" s="15" t="s">
        <v>33</v>
      </c>
      <c r="AX105" s="15" t="s">
        <v>79</v>
      </c>
      <c r="AY105" s="164" t="s">
        <v>127</v>
      </c>
    </row>
    <row r="106" spans="1:65" s="2" customFormat="1" ht="36" customHeight="1">
      <c r="A106" s="31"/>
      <c r="B106" s="136"/>
      <c r="C106" s="137" t="s">
        <v>135</v>
      </c>
      <c r="D106" s="137" t="s">
        <v>129</v>
      </c>
      <c r="E106" s="138" t="s">
        <v>143</v>
      </c>
      <c r="F106" s="139" t="s">
        <v>144</v>
      </c>
      <c r="G106" s="140" t="s">
        <v>145</v>
      </c>
      <c r="H106" s="141">
        <v>12.252000000000001</v>
      </c>
      <c r="I106" s="142"/>
      <c r="J106" s="142">
        <f>ROUND(I106*H106,2)</f>
        <v>0</v>
      </c>
      <c r="K106" s="139" t="s">
        <v>133</v>
      </c>
      <c r="L106" s="32"/>
      <c r="M106" s="143" t="s">
        <v>3</v>
      </c>
      <c r="N106" s="144" t="s">
        <v>43</v>
      </c>
      <c r="O106" s="145">
        <v>1.43</v>
      </c>
      <c r="P106" s="145">
        <f>O106*H106</f>
        <v>17.52036</v>
      </c>
      <c r="Q106" s="145">
        <v>0</v>
      </c>
      <c r="R106" s="145">
        <f>Q106*H106</f>
        <v>0</v>
      </c>
      <c r="S106" s="145">
        <v>0</v>
      </c>
      <c r="T106" s="146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7" t="s">
        <v>134</v>
      </c>
      <c r="AT106" s="147" t="s">
        <v>129</v>
      </c>
      <c r="AU106" s="147" t="s">
        <v>135</v>
      </c>
      <c r="AY106" s="19" t="s">
        <v>127</v>
      </c>
      <c r="BE106" s="148">
        <f>IF(N106="základní",J106,0)</f>
        <v>0</v>
      </c>
      <c r="BF106" s="148">
        <f>IF(N106="snížená",J106,0)</f>
        <v>0</v>
      </c>
      <c r="BG106" s="148">
        <f>IF(N106="zákl. přenesená",J106,0)</f>
        <v>0</v>
      </c>
      <c r="BH106" s="148">
        <f>IF(N106="sníž. přenesená",J106,0)</f>
        <v>0</v>
      </c>
      <c r="BI106" s="148">
        <f>IF(N106="nulová",J106,0)</f>
        <v>0</v>
      </c>
      <c r="BJ106" s="19" t="s">
        <v>135</v>
      </c>
      <c r="BK106" s="148">
        <f>ROUND(I106*H106,2)</f>
        <v>0</v>
      </c>
      <c r="BL106" s="19" t="s">
        <v>134</v>
      </c>
      <c r="BM106" s="147" t="s">
        <v>146</v>
      </c>
    </row>
    <row r="107" spans="1:65" s="13" customFormat="1">
      <c r="B107" s="149"/>
      <c r="D107" s="150" t="s">
        <v>137</v>
      </c>
      <c r="E107" s="151" t="s">
        <v>3</v>
      </c>
      <c r="F107" s="152" t="s">
        <v>138</v>
      </c>
      <c r="H107" s="151" t="s">
        <v>3</v>
      </c>
      <c r="L107" s="149"/>
      <c r="M107" s="153"/>
      <c r="N107" s="154"/>
      <c r="O107" s="154"/>
      <c r="P107" s="154"/>
      <c r="Q107" s="154"/>
      <c r="R107" s="154"/>
      <c r="S107" s="154"/>
      <c r="T107" s="155"/>
      <c r="AT107" s="151" t="s">
        <v>137</v>
      </c>
      <c r="AU107" s="151" t="s">
        <v>135</v>
      </c>
      <c r="AV107" s="13" t="s">
        <v>79</v>
      </c>
      <c r="AW107" s="13" t="s">
        <v>33</v>
      </c>
      <c r="AX107" s="13" t="s">
        <v>71</v>
      </c>
      <c r="AY107" s="151" t="s">
        <v>127</v>
      </c>
    </row>
    <row r="108" spans="1:65" s="13" customFormat="1">
      <c r="B108" s="149"/>
      <c r="D108" s="150" t="s">
        <v>137</v>
      </c>
      <c r="E108" s="151" t="s">
        <v>3</v>
      </c>
      <c r="F108" s="152" t="s">
        <v>147</v>
      </c>
      <c r="H108" s="151" t="s">
        <v>3</v>
      </c>
      <c r="L108" s="149"/>
      <c r="M108" s="153"/>
      <c r="N108" s="154"/>
      <c r="O108" s="154"/>
      <c r="P108" s="154"/>
      <c r="Q108" s="154"/>
      <c r="R108" s="154"/>
      <c r="S108" s="154"/>
      <c r="T108" s="155"/>
      <c r="AT108" s="151" t="s">
        <v>137</v>
      </c>
      <c r="AU108" s="151" t="s">
        <v>135</v>
      </c>
      <c r="AV108" s="13" t="s">
        <v>79</v>
      </c>
      <c r="AW108" s="13" t="s">
        <v>33</v>
      </c>
      <c r="AX108" s="13" t="s">
        <v>71</v>
      </c>
      <c r="AY108" s="151" t="s">
        <v>127</v>
      </c>
    </row>
    <row r="109" spans="1:65" s="14" customFormat="1">
      <c r="B109" s="156"/>
      <c r="D109" s="150" t="s">
        <v>137</v>
      </c>
      <c r="E109" s="157" t="s">
        <v>3</v>
      </c>
      <c r="F109" s="158" t="s">
        <v>148</v>
      </c>
      <c r="H109" s="159">
        <v>13.073</v>
      </c>
      <c r="L109" s="156"/>
      <c r="M109" s="160"/>
      <c r="N109" s="161"/>
      <c r="O109" s="161"/>
      <c r="P109" s="161"/>
      <c r="Q109" s="161"/>
      <c r="R109" s="161"/>
      <c r="S109" s="161"/>
      <c r="T109" s="162"/>
      <c r="AT109" s="157" t="s">
        <v>137</v>
      </c>
      <c r="AU109" s="157" t="s">
        <v>135</v>
      </c>
      <c r="AV109" s="14" t="s">
        <v>135</v>
      </c>
      <c r="AW109" s="14" t="s">
        <v>33</v>
      </c>
      <c r="AX109" s="14" t="s">
        <v>71</v>
      </c>
      <c r="AY109" s="157" t="s">
        <v>127</v>
      </c>
    </row>
    <row r="110" spans="1:65" s="14" customFormat="1">
      <c r="B110" s="156"/>
      <c r="D110" s="150" t="s">
        <v>137</v>
      </c>
      <c r="E110" s="157" t="s">
        <v>3</v>
      </c>
      <c r="F110" s="158" t="s">
        <v>149</v>
      </c>
      <c r="H110" s="159">
        <v>-0.82099999999999995</v>
      </c>
      <c r="L110" s="156"/>
      <c r="M110" s="160"/>
      <c r="N110" s="161"/>
      <c r="O110" s="161"/>
      <c r="P110" s="161"/>
      <c r="Q110" s="161"/>
      <c r="R110" s="161"/>
      <c r="S110" s="161"/>
      <c r="T110" s="162"/>
      <c r="AT110" s="157" t="s">
        <v>137</v>
      </c>
      <c r="AU110" s="157" t="s">
        <v>135</v>
      </c>
      <c r="AV110" s="14" t="s">
        <v>135</v>
      </c>
      <c r="AW110" s="14" t="s">
        <v>33</v>
      </c>
      <c r="AX110" s="14" t="s">
        <v>71</v>
      </c>
      <c r="AY110" s="157" t="s">
        <v>127</v>
      </c>
    </row>
    <row r="111" spans="1:65" s="15" customFormat="1">
      <c r="B111" s="163"/>
      <c r="D111" s="150" t="s">
        <v>137</v>
      </c>
      <c r="E111" s="164" t="s">
        <v>3</v>
      </c>
      <c r="F111" s="165" t="s">
        <v>142</v>
      </c>
      <c r="H111" s="166">
        <v>12.252000000000001</v>
      </c>
      <c r="L111" s="163"/>
      <c r="M111" s="167"/>
      <c r="N111" s="168"/>
      <c r="O111" s="168"/>
      <c r="P111" s="168"/>
      <c r="Q111" s="168"/>
      <c r="R111" s="168"/>
      <c r="S111" s="168"/>
      <c r="T111" s="169"/>
      <c r="AT111" s="164" t="s">
        <v>137</v>
      </c>
      <c r="AU111" s="164" t="s">
        <v>135</v>
      </c>
      <c r="AV111" s="15" t="s">
        <v>134</v>
      </c>
      <c r="AW111" s="15" t="s">
        <v>33</v>
      </c>
      <c r="AX111" s="15" t="s">
        <v>79</v>
      </c>
      <c r="AY111" s="164" t="s">
        <v>127</v>
      </c>
    </row>
    <row r="112" spans="1:65" s="2" customFormat="1" ht="48" customHeight="1">
      <c r="A112" s="31"/>
      <c r="B112" s="136"/>
      <c r="C112" s="137" t="s">
        <v>150</v>
      </c>
      <c r="D112" s="137" t="s">
        <v>129</v>
      </c>
      <c r="E112" s="138" t="s">
        <v>151</v>
      </c>
      <c r="F112" s="139" t="s">
        <v>152</v>
      </c>
      <c r="G112" s="140" t="s">
        <v>145</v>
      </c>
      <c r="H112" s="141">
        <v>12.252000000000001</v>
      </c>
      <c r="I112" s="142"/>
      <c r="J112" s="142">
        <f>ROUND(I112*H112,2)</f>
        <v>0</v>
      </c>
      <c r="K112" s="139" t="s">
        <v>133</v>
      </c>
      <c r="L112" s="32"/>
      <c r="M112" s="143" t="s">
        <v>3</v>
      </c>
      <c r="N112" s="144" t="s">
        <v>43</v>
      </c>
      <c r="O112" s="145">
        <v>0.1</v>
      </c>
      <c r="P112" s="145">
        <f>O112*H112</f>
        <v>1.2252000000000001</v>
      </c>
      <c r="Q112" s="145">
        <v>0</v>
      </c>
      <c r="R112" s="145">
        <f>Q112*H112</f>
        <v>0</v>
      </c>
      <c r="S112" s="145">
        <v>0</v>
      </c>
      <c r="T112" s="146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47" t="s">
        <v>134</v>
      </c>
      <c r="AT112" s="147" t="s">
        <v>129</v>
      </c>
      <c r="AU112" s="147" t="s">
        <v>135</v>
      </c>
      <c r="AY112" s="19" t="s">
        <v>127</v>
      </c>
      <c r="BE112" s="148">
        <f>IF(N112="základní",J112,0)</f>
        <v>0</v>
      </c>
      <c r="BF112" s="148">
        <f>IF(N112="snížená",J112,0)</f>
        <v>0</v>
      </c>
      <c r="BG112" s="148">
        <f>IF(N112="zákl. přenesená",J112,0)</f>
        <v>0</v>
      </c>
      <c r="BH112" s="148">
        <f>IF(N112="sníž. přenesená",J112,0)</f>
        <v>0</v>
      </c>
      <c r="BI112" s="148">
        <f>IF(N112="nulová",J112,0)</f>
        <v>0</v>
      </c>
      <c r="BJ112" s="19" t="s">
        <v>135</v>
      </c>
      <c r="BK112" s="148">
        <f>ROUND(I112*H112,2)</f>
        <v>0</v>
      </c>
      <c r="BL112" s="19" t="s">
        <v>134</v>
      </c>
      <c r="BM112" s="147" t="s">
        <v>153</v>
      </c>
    </row>
    <row r="113" spans="1:65" s="2" customFormat="1" ht="60" customHeight="1">
      <c r="A113" s="31"/>
      <c r="B113" s="136"/>
      <c r="C113" s="137" t="s">
        <v>134</v>
      </c>
      <c r="D113" s="137" t="s">
        <v>129</v>
      </c>
      <c r="E113" s="138" t="s">
        <v>154</v>
      </c>
      <c r="F113" s="139" t="s">
        <v>155</v>
      </c>
      <c r="G113" s="140" t="s">
        <v>145</v>
      </c>
      <c r="H113" s="141">
        <v>12.252000000000001</v>
      </c>
      <c r="I113" s="142"/>
      <c r="J113" s="142">
        <f>ROUND(I113*H113,2)</f>
        <v>0</v>
      </c>
      <c r="K113" s="139" t="s">
        <v>133</v>
      </c>
      <c r="L113" s="32"/>
      <c r="M113" s="143" t="s">
        <v>3</v>
      </c>
      <c r="N113" s="144" t="s">
        <v>43</v>
      </c>
      <c r="O113" s="145">
        <v>8.3000000000000004E-2</v>
      </c>
      <c r="P113" s="145">
        <f>O113*H113</f>
        <v>1.0169160000000002</v>
      </c>
      <c r="Q113" s="145">
        <v>0</v>
      </c>
      <c r="R113" s="145">
        <f>Q113*H113</f>
        <v>0</v>
      </c>
      <c r="S113" s="145">
        <v>0</v>
      </c>
      <c r="T113" s="146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47" t="s">
        <v>134</v>
      </c>
      <c r="AT113" s="147" t="s">
        <v>129</v>
      </c>
      <c r="AU113" s="147" t="s">
        <v>135</v>
      </c>
      <c r="AY113" s="19" t="s">
        <v>127</v>
      </c>
      <c r="BE113" s="148">
        <f>IF(N113="základní",J113,0)</f>
        <v>0</v>
      </c>
      <c r="BF113" s="148">
        <f>IF(N113="snížená",J113,0)</f>
        <v>0</v>
      </c>
      <c r="BG113" s="148">
        <f>IF(N113="zákl. přenesená",J113,0)</f>
        <v>0</v>
      </c>
      <c r="BH113" s="148">
        <f>IF(N113="sníž. přenesená",J113,0)</f>
        <v>0</v>
      </c>
      <c r="BI113" s="148">
        <f>IF(N113="nulová",J113,0)</f>
        <v>0</v>
      </c>
      <c r="BJ113" s="19" t="s">
        <v>135</v>
      </c>
      <c r="BK113" s="148">
        <f>ROUND(I113*H113,2)</f>
        <v>0</v>
      </c>
      <c r="BL113" s="19" t="s">
        <v>134</v>
      </c>
      <c r="BM113" s="147" t="s">
        <v>156</v>
      </c>
    </row>
    <row r="114" spans="1:65" s="2" customFormat="1" ht="60" customHeight="1">
      <c r="A114" s="31"/>
      <c r="B114" s="136"/>
      <c r="C114" s="137" t="s">
        <v>157</v>
      </c>
      <c r="D114" s="137" t="s">
        <v>129</v>
      </c>
      <c r="E114" s="138" t="s">
        <v>158</v>
      </c>
      <c r="F114" s="139" t="s">
        <v>159</v>
      </c>
      <c r="G114" s="140" t="s">
        <v>145</v>
      </c>
      <c r="H114" s="141">
        <v>134.77199999999999</v>
      </c>
      <c r="I114" s="142"/>
      <c r="J114" s="142">
        <f>ROUND(I114*H114,2)</f>
        <v>0</v>
      </c>
      <c r="K114" s="139" t="s">
        <v>133</v>
      </c>
      <c r="L114" s="32"/>
      <c r="M114" s="143" t="s">
        <v>3</v>
      </c>
      <c r="N114" s="144" t="s">
        <v>43</v>
      </c>
      <c r="O114" s="145">
        <v>4.0000000000000001E-3</v>
      </c>
      <c r="P114" s="145">
        <f>O114*H114</f>
        <v>0.53908800000000001</v>
      </c>
      <c r="Q114" s="145">
        <v>0</v>
      </c>
      <c r="R114" s="145">
        <f>Q114*H114</f>
        <v>0</v>
      </c>
      <c r="S114" s="145">
        <v>0</v>
      </c>
      <c r="T114" s="146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47" t="s">
        <v>134</v>
      </c>
      <c r="AT114" s="147" t="s">
        <v>129</v>
      </c>
      <c r="AU114" s="147" t="s">
        <v>135</v>
      </c>
      <c r="AY114" s="19" t="s">
        <v>127</v>
      </c>
      <c r="BE114" s="148">
        <f>IF(N114="základní",J114,0)</f>
        <v>0</v>
      </c>
      <c r="BF114" s="148">
        <f>IF(N114="snížená",J114,0)</f>
        <v>0</v>
      </c>
      <c r="BG114" s="148">
        <f>IF(N114="zákl. přenesená",J114,0)</f>
        <v>0</v>
      </c>
      <c r="BH114" s="148">
        <f>IF(N114="sníž. přenesená",J114,0)</f>
        <v>0</v>
      </c>
      <c r="BI114" s="148">
        <f>IF(N114="nulová",J114,0)</f>
        <v>0</v>
      </c>
      <c r="BJ114" s="19" t="s">
        <v>135</v>
      </c>
      <c r="BK114" s="148">
        <f>ROUND(I114*H114,2)</f>
        <v>0</v>
      </c>
      <c r="BL114" s="19" t="s">
        <v>134</v>
      </c>
      <c r="BM114" s="147" t="s">
        <v>160</v>
      </c>
    </row>
    <row r="115" spans="1:65" s="14" customFormat="1">
      <c r="B115" s="156"/>
      <c r="D115" s="150" t="s">
        <v>137</v>
      </c>
      <c r="F115" s="158" t="s">
        <v>161</v>
      </c>
      <c r="H115" s="159">
        <v>134.77199999999999</v>
      </c>
      <c r="L115" s="156"/>
      <c r="M115" s="160"/>
      <c r="N115" s="161"/>
      <c r="O115" s="161"/>
      <c r="P115" s="161"/>
      <c r="Q115" s="161"/>
      <c r="R115" s="161"/>
      <c r="S115" s="161"/>
      <c r="T115" s="162"/>
      <c r="AT115" s="157" t="s">
        <v>137</v>
      </c>
      <c r="AU115" s="157" t="s">
        <v>135</v>
      </c>
      <c r="AV115" s="14" t="s">
        <v>135</v>
      </c>
      <c r="AW115" s="14" t="s">
        <v>4</v>
      </c>
      <c r="AX115" s="14" t="s">
        <v>79</v>
      </c>
      <c r="AY115" s="157" t="s">
        <v>127</v>
      </c>
    </row>
    <row r="116" spans="1:65" s="2" customFormat="1" ht="16.5" customHeight="1">
      <c r="A116" s="31"/>
      <c r="B116" s="136"/>
      <c r="C116" s="137" t="s">
        <v>162</v>
      </c>
      <c r="D116" s="137" t="s">
        <v>129</v>
      </c>
      <c r="E116" s="138" t="s">
        <v>163</v>
      </c>
      <c r="F116" s="139" t="s">
        <v>164</v>
      </c>
      <c r="G116" s="140" t="s">
        <v>145</v>
      </c>
      <c r="H116" s="141">
        <v>12.252000000000001</v>
      </c>
      <c r="I116" s="142"/>
      <c r="J116" s="142">
        <f>ROUND(I116*H116,2)</f>
        <v>0</v>
      </c>
      <c r="K116" s="139" t="s">
        <v>133</v>
      </c>
      <c r="L116" s="32"/>
      <c r="M116" s="143" t="s">
        <v>3</v>
      </c>
      <c r="N116" s="144" t="s">
        <v>43</v>
      </c>
      <c r="O116" s="145">
        <v>8.9999999999999993E-3</v>
      </c>
      <c r="P116" s="145">
        <f>O116*H116</f>
        <v>0.11026799999999999</v>
      </c>
      <c r="Q116" s="145">
        <v>0</v>
      </c>
      <c r="R116" s="145">
        <f>Q116*H116</f>
        <v>0</v>
      </c>
      <c r="S116" s="145">
        <v>0</v>
      </c>
      <c r="T116" s="146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7" t="s">
        <v>134</v>
      </c>
      <c r="AT116" s="147" t="s">
        <v>129</v>
      </c>
      <c r="AU116" s="147" t="s">
        <v>135</v>
      </c>
      <c r="AY116" s="19" t="s">
        <v>127</v>
      </c>
      <c r="BE116" s="148">
        <f>IF(N116="základní",J116,0)</f>
        <v>0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9" t="s">
        <v>135</v>
      </c>
      <c r="BK116" s="148">
        <f>ROUND(I116*H116,2)</f>
        <v>0</v>
      </c>
      <c r="BL116" s="19" t="s">
        <v>134</v>
      </c>
      <c r="BM116" s="147" t="s">
        <v>165</v>
      </c>
    </row>
    <row r="117" spans="1:65" s="2" customFormat="1" ht="36" customHeight="1">
      <c r="A117" s="31"/>
      <c r="B117" s="136"/>
      <c r="C117" s="137" t="s">
        <v>166</v>
      </c>
      <c r="D117" s="137" t="s">
        <v>129</v>
      </c>
      <c r="E117" s="138" t="s">
        <v>167</v>
      </c>
      <c r="F117" s="139" t="s">
        <v>168</v>
      </c>
      <c r="G117" s="140" t="s">
        <v>169</v>
      </c>
      <c r="H117" s="141">
        <v>20.827999999999999</v>
      </c>
      <c r="I117" s="142"/>
      <c r="J117" s="142">
        <f>ROUND(I117*H117,2)</f>
        <v>0</v>
      </c>
      <c r="K117" s="139" t="s">
        <v>133</v>
      </c>
      <c r="L117" s="32"/>
      <c r="M117" s="143" t="s">
        <v>3</v>
      </c>
      <c r="N117" s="144" t="s">
        <v>43</v>
      </c>
      <c r="O117" s="145">
        <v>0</v>
      </c>
      <c r="P117" s="145">
        <f>O117*H117</f>
        <v>0</v>
      </c>
      <c r="Q117" s="145">
        <v>0</v>
      </c>
      <c r="R117" s="145">
        <f>Q117*H117</f>
        <v>0</v>
      </c>
      <c r="S117" s="145">
        <v>0</v>
      </c>
      <c r="T117" s="146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47" t="s">
        <v>134</v>
      </c>
      <c r="AT117" s="147" t="s">
        <v>129</v>
      </c>
      <c r="AU117" s="147" t="s">
        <v>135</v>
      </c>
      <c r="AY117" s="19" t="s">
        <v>127</v>
      </c>
      <c r="BE117" s="148">
        <f>IF(N117="základní",J117,0)</f>
        <v>0</v>
      </c>
      <c r="BF117" s="148">
        <f>IF(N117="snížená",J117,0)</f>
        <v>0</v>
      </c>
      <c r="BG117" s="148">
        <f>IF(N117="zákl. přenesená",J117,0)</f>
        <v>0</v>
      </c>
      <c r="BH117" s="148">
        <f>IF(N117="sníž. přenesená",J117,0)</f>
        <v>0</v>
      </c>
      <c r="BI117" s="148">
        <f>IF(N117="nulová",J117,0)</f>
        <v>0</v>
      </c>
      <c r="BJ117" s="19" t="s">
        <v>135</v>
      </c>
      <c r="BK117" s="148">
        <f>ROUND(I117*H117,2)</f>
        <v>0</v>
      </c>
      <c r="BL117" s="19" t="s">
        <v>134</v>
      </c>
      <c r="BM117" s="147" t="s">
        <v>170</v>
      </c>
    </row>
    <row r="118" spans="1:65" s="13" customFormat="1">
      <c r="B118" s="149"/>
      <c r="D118" s="150" t="s">
        <v>137</v>
      </c>
      <c r="E118" s="151" t="s">
        <v>3</v>
      </c>
      <c r="F118" s="152" t="s">
        <v>171</v>
      </c>
      <c r="H118" s="151" t="s">
        <v>3</v>
      </c>
      <c r="L118" s="149"/>
      <c r="M118" s="153"/>
      <c r="N118" s="154"/>
      <c r="O118" s="154"/>
      <c r="P118" s="154"/>
      <c r="Q118" s="154"/>
      <c r="R118" s="154"/>
      <c r="S118" s="154"/>
      <c r="T118" s="155"/>
      <c r="AT118" s="151" t="s">
        <v>137</v>
      </c>
      <c r="AU118" s="151" t="s">
        <v>135</v>
      </c>
      <c r="AV118" s="13" t="s">
        <v>79</v>
      </c>
      <c r="AW118" s="13" t="s">
        <v>33</v>
      </c>
      <c r="AX118" s="13" t="s">
        <v>71</v>
      </c>
      <c r="AY118" s="151" t="s">
        <v>127</v>
      </c>
    </row>
    <row r="119" spans="1:65" s="14" customFormat="1">
      <c r="B119" s="156"/>
      <c r="D119" s="150" t="s">
        <v>137</v>
      </c>
      <c r="E119" s="157" t="s">
        <v>3</v>
      </c>
      <c r="F119" s="158" t="s">
        <v>172</v>
      </c>
      <c r="H119" s="159">
        <v>20.827999999999999</v>
      </c>
      <c r="L119" s="156"/>
      <c r="M119" s="160"/>
      <c r="N119" s="161"/>
      <c r="O119" s="161"/>
      <c r="P119" s="161"/>
      <c r="Q119" s="161"/>
      <c r="R119" s="161"/>
      <c r="S119" s="161"/>
      <c r="T119" s="162"/>
      <c r="AT119" s="157" t="s">
        <v>137</v>
      </c>
      <c r="AU119" s="157" t="s">
        <v>135</v>
      </c>
      <c r="AV119" s="14" t="s">
        <v>135</v>
      </c>
      <c r="AW119" s="14" t="s">
        <v>33</v>
      </c>
      <c r="AX119" s="14" t="s">
        <v>79</v>
      </c>
      <c r="AY119" s="157" t="s">
        <v>127</v>
      </c>
    </row>
    <row r="120" spans="1:65" s="2" customFormat="1" ht="36" customHeight="1">
      <c r="A120" s="31"/>
      <c r="B120" s="136"/>
      <c r="C120" s="137" t="s">
        <v>173</v>
      </c>
      <c r="D120" s="137" t="s">
        <v>129</v>
      </c>
      <c r="E120" s="138" t="s">
        <v>174</v>
      </c>
      <c r="F120" s="139" t="s">
        <v>175</v>
      </c>
      <c r="G120" s="140" t="s">
        <v>145</v>
      </c>
      <c r="H120" s="141">
        <v>12.252000000000001</v>
      </c>
      <c r="I120" s="142"/>
      <c r="J120" s="142">
        <f>ROUND(I120*H120,2)</f>
        <v>0</v>
      </c>
      <c r="K120" s="139" t="s">
        <v>133</v>
      </c>
      <c r="L120" s="32"/>
      <c r="M120" s="143" t="s">
        <v>3</v>
      </c>
      <c r="N120" s="144" t="s">
        <v>43</v>
      </c>
      <c r="O120" s="145">
        <v>0.29899999999999999</v>
      </c>
      <c r="P120" s="145">
        <f>O120*H120</f>
        <v>3.663348</v>
      </c>
      <c r="Q120" s="145">
        <v>0</v>
      </c>
      <c r="R120" s="145">
        <f>Q120*H120</f>
        <v>0</v>
      </c>
      <c r="S120" s="145">
        <v>0</v>
      </c>
      <c r="T120" s="146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47" t="s">
        <v>134</v>
      </c>
      <c r="AT120" s="147" t="s">
        <v>129</v>
      </c>
      <c r="AU120" s="147" t="s">
        <v>135</v>
      </c>
      <c r="AY120" s="19" t="s">
        <v>127</v>
      </c>
      <c r="BE120" s="148">
        <f>IF(N120="základní",J120,0)</f>
        <v>0</v>
      </c>
      <c r="BF120" s="148">
        <f>IF(N120="snížená",J120,0)</f>
        <v>0</v>
      </c>
      <c r="BG120" s="148">
        <f>IF(N120="zákl. přenesená",J120,0)</f>
        <v>0</v>
      </c>
      <c r="BH120" s="148">
        <f>IF(N120="sníž. přenesená",J120,0)</f>
        <v>0</v>
      </c>
      <c r="BI120" s="148">
        <f>IF(N120="nulová",J120,0)</f>
        <v>0</v>
      </c>
      <c r="BJ120" s="19" t="s">
        <v>135</v>
      </c>
      <c r="BK120" s="148">
        <f>ROUND(I120*H120,2)</f>
        <v>0</v>
      </c>
      <c r="BL120" s="19" t="s">
        <v>134</v>
      </c>
      <c r="BM120" s="147" t="s">
        <v>176</v>
      </c>
    </row>
    <row r="121" spans="1:65" s="13" customFormat="1">
      <c r="B121" s="149"/>
      <c r="D121" s="150" t="s">
        <v>137</v>
      </c>
      <c r="E121" s="151" t="s">
        <v>3</v>
      </c>
      <c r="F121" s="152" t="s">
        <v>138</v>
      </c>
      <c r="H121" s="151" t="s">
        <v>3</v>
      </c>
      <c r="L121" s="149"/>
      <c r="M121" s="153"/>
      <c r="N121" s="154"/>
      <c r="O121" s="154"/>
      <c r="P121" s="154"/>
      <c r="Q121" s="154"/>
      <c r="R121" s="154"/>
      <c r="S121" s="154"/>
      <c r="T121" s="155"/>
      <c r="AT121" s="151" t="s">
        <v>137</v>
      </c>
      <c r="AU121" s="151" t="s">
        <v>135</v>
      </c>
      <c r="AV121" s="13" t="s">
        <v>79</v>
      </c>
      <c r="AW121" s="13" t="s">
        <v>33</v>
      </c>
      <c r="AX121" s="13" t="s">
        <v>71</v>
      </c>
      <c r="AY121" s="151" t="s">
        <v>127</v>
      </c>
    </row>
    <row r="122" spans="1:65" s="13" customFormat="1">
      <c r="B122" s="149"/>
      <c r="D122" s="150" t="s">
        <v>137</v>
      </c>
      <c r="E122" s="151" t="s">
        <v>3</v>
      </c>
      <c r="F122" s="152" t="s">
        <v>177</v>
      </c>
      <c r="H122" s="151" t="s">
        <v>3</v>
      </c>
      <c r="L122" s="149"/>
      <c r="M122" s="153"/>
      <c r="N122" s="154"/>
      <c r="O122" s="154"/>
      <c r="P122" s="154"/>
      <c r="Q122" s="154"/>
      <c r="R122" s="154"/>
      <c r="S122" s="154"/>
      <c r="T122" s="155"/>
      <c r="AT122" s="151" t="s">
        <v>137</v>
      </c>
      <c r="AU122" s="151" t="s">
        <v>135</v>
      </c>
      <c r="AV122" s="13" t="s">
        <v>79</v>
      </c>
      <c r="AW122" s="13" t="s">
        <v>33</v>
      </c>
      <c r="AX122" s="13" t="s">
        <v>71</v>
      </c>
      <c r="AY122" s="151" t="s">
        <v>127</v>
      </c>
    </row>
    <row r="123" spans="1:65" s="14" customFormat="1">
      <c r="B123" s="156"/>
      <c r="D123" s="150" t="s">
        <v>137</v>
      </c>
      <c r="E123" s="157" t="s">
        <v>3</v>
      </c>
      <c r="F123" s="158" t="s">
        <v>148</v>
      </c>
      <c r="H123" s="159">
        <v>13.073</v>
      </c>
      <c r="L123" s="156"/>
      <c r="M123" s="160"/>
      <c r="N123" s="161"/>
      <c r="O123" s="161"/>
      <c r="P123" s="161"/>
      <c r="Q123" s="161"/>
      <c r="R123" s="161"/>
      <c r="S123" s="161"/>
      <c r="T123" s="162"/>
      <c r="AT123" s="157" t="s">
        <v>137</v>
      </c>
      <c r="AU123" s="157" t="s">
        <v>135</v>
      </c>
      <c r="AV123" s="14" t="s">
        <v>135</v>
      </c>
      <c r="AW123" s="14" t="s">
        <v>33</v>
      </c>
      <c r="AX123" s="14" t="s">
        <v>71</v>
      </c>
      <c r="AY123" s="157" t="s">
        <v>127</v>
      </c>
    </row>
    <row r="124" spans="1:65" s="14" customFormat="1">
      <c r="B124" s="156"/>
      <c r="D124" s="150" t="s">
        <v>137</v>
      </c>
      <c r="E124" s="157" t="s">
        <v>3</v>
      </c>
      <c r="F124" s="158" t="s">
        <v>149</v>
      </c>
      <c r="H124" s="159">
        <v>-0.82099999999999995</v>
      </c>
      <c r="L124" s="156"/>
      <c r="M124" s="160"/>
      <c r="N124" s="161"/>
      <c r="O124" s="161"/>
      <c r="P124" s="161"/>
      <c r="Q124" s="161"/>
      <c r="R124" s="161"/>
      <c r="S124" s="161"/>
      <c r="T124" s="162"/>
      <c r="AT124" s="157" t="s">
        <v>137</v>
      </c>
      <c r="AU124" s="157" t="s">
        <v>135</v>
      </c>
      <c r="AV124" s="14" t="s">
        <v>135</v>
      </c>
      <c r="AW124" s="14" t="s">
        <v>33</v>
      </c>
      <c r="AX124" s="14" t="s">
        <v>71</v>
      </c>
      <c r="AY124" s="157" t="s">
        <v>127</v>
      </c>
    </row>
    <row r="125" spans="1:65" s="15" customFormat="1">
      <c r="B125" s="163"/>
      <c r="D125" s="150" t="s">
        <v>137</v>
      </c>
      <c r="E125" s="164" t="s">
        <v>3</v>
      </c>
      <c r="F125" s="165" t="s">
        <v>142</v>
      </c>
      <c r="H125" s="166">
        <v>12.252000000000001</v>
      </c>
      <c r="L125" s="163"/>
      <c r="M125" s="167"/>
      <c r="N125" s="168"/>
      <c r="O125" s="168"/>
      <c r="P125" s="168"/>
      <c r="Q125" s="168"/>
      <c r="R125" s="168"/>
      <c r="S125" s="168"/>
      <c r="T125" s="169"/>
      <c r="AT125" s="164" t="s">
        <v>137</v>
      </c>
      <c r="AU125" s="164" t="s">
        <v>135</v>
      </c>
      <c r="AV125" s="15" t="s">
        <v>134</v>
      </c>
      <c r="AW125" s="15" t="s">
        <v>33</v>
      </c>
      <c r="AX125" s="15" t="s">
        <v>79</v>
      </c>
      <c r="AY125" s="164" t="s">
        <v>127</v>
      </c>
    </row>
    <row r="126" spans="1:65" s="2" customFormat="1" ht="16.5" customHeight="1">
      <c r="A126" s="31"/>
      <c r="B126" s="136"/>
      <c r="C126" s="170" t="s">
        <v>178</v>
      </c>
      <c r="D126" s="170" t="s">
        <v>179</v>
      </c>
      <c r="E126" s="171" t="s">
        <v>180</v>
      </c>
      <c r="F126" s="172" t="s">
        <v>181</v>
      </c>
      <c r="G126" s="173" t="s">
        <v>169</v>
      </c>
      <c r="H126" s="174">
        <v>24.504000000000001</v>
      </c>
      <c r="I126" s="175"/>
      <c r="J126" s="175">
        <f>ROUND(I126*H126,2)</f>
        <v>0</v>
      </c>
      <c r="K126" s="172" t="s">
        <v>133</v>
      </c>
      <c r="L126" s="176"/>
      <c r="M126" s="177" t="s">
        <v>3</v>
      </c>
      <c r="N126" s="178" t="s">
        <v>43</v>
      </c>
      <c r="O126" s="145">
        <v>0</v>
      </c>
      <c r="P126" s="145">
        <f>O126*H126</f>
        <v>0</v>
      </c>
      <c r="Q126" s="145">
        <v>1</v>
      </c>
      <c r="R126" s="145">
        <f>Q126*H126</f>
        <v>24.504000000000001</v>
      </c>
      <c r="S126" s="145">
        <v>0</v>
      </c>
      <c r="T126" s="14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47" t="s">
        <v>173</v>
      </c>
      <c r="AT126" s="147" t="s">
        <v>179</v>
      </c>
      <c r="AU126" s="147" t="s">
        <v>135</v>
      </c>
      <c r="AY126" s="19" t="s">
        <v>127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9" t="s">
        <v>135</v>
      </c>
      <c r="BK126" s="148">
        <f>ROUND(I126*H126,2)</f>
        <v>0</v>
      </c>
      <c r="BL126" s="19" t="s">
        <v>134</v>
      </c>
      <c r="BM126" s="147" t="s">
        <v>182</v>
      </c>
    </row>
    <row r="127" spans="1:65" s="14" customFormat="1">
      <c r="B127" s="156"/>
      <c r="D127" s="150" t="s">
        <v>137</v>
      </c>
      <c r="F127" s="158" t="s">
        <v>183</v>
      </c>
      <c r="H127" s="159">
        <v>24.504000000000001</v>
      </c>
      <c r="L127" s="156"/>
      <c r="M127" s="160"/>
      <c r="N127" s="161"/>
      <c r="O127" s="161"/>
      <c r="P127" s="161"/>
      <c r="Q127" s="161"/>
      <c r="R127" s="161"/>
      <c r="S127" s="161"/>
      <c r="T127" s="162"/>
      <c r="AT127" s="157" t="s">
        <v>137</v>
      </c>
      <c r="AU127" s="157" t="s">
        <v>135</v>
      </c>
      <c r="AV127" s="14" t="s">
        <v>135</v>
      </c>
      <c r="AW127" s="14" t="s">
        <v>4</v>
      </c>
      <c r="AX127" s="14" t="s">
        <v>79</v>
      </c>
      <c r="AY127" s="157" t="s">
        <v>127</v>
      </c>
    </row>
    <row r="128" spans="1:65" s="12" customFormat="1" ht="22.9" customHeight="1">
      <c r="B128" s="124"/>
      <c r="D128" s="125" t="s">
        <v>70</v>
      </c>
      <c r="E128" s="134" t="s">
        <v>150</v>
      </c>
      <c r="F128" s="134" t="s">
        <v>184</v>
      </c>
      <c r="J128" s="135">
        <f>BK128</f>
        <v>0</v>
      </c>
      <c r="L128" s="124"/>
      <c r="M128" s="128"/>
      <c r="N128" s="129"/>
      <c r="O128" s="129"/>
      <c r="P128" s="130">
        <f>SUM(P129:P135)</f>
        <v>2.6317980000000003</v>
      </c>
      <c r="Q128" s="129"/>
      <c r="R128" s="130">
        <f>SUM(R129:R135)</f>
        <v>0.73130928000000006</v>
      </c>
      <c r="S128" s="129"/>
      <c r="T128" s="131">
        <f>SUM(T129:T135)</f>
        <v>0</v>
      </c>
      <c r="AR128" s="125" t="s">
        <v>79</v>
      </c>
      <c r="AT128" s="132" t="s">
        <v>70</v>
      </c>
      <c r="AU128" s="132" t="s">
        <v>79</v>
      </c>
      <c r="AY128" s="125" t="s">
        <v>127</v>
      </c>
      <c r="BK128" s="133">
        <f>SUM(BK129:BK135)</f>
        <v>0</v>
      </c>
    </row>
    <row r="129" spans="1:65" s="2" customFormat="1" ht="48" customHeight="1">
      <c r="A129" s="31"/>
      <c r="B129" s="136"/>
      <c r="C129" s="137" t="s">
        <v>185</v>
      </c>
      <c r="D129" s="137" t="s">
        <v>129</v>
      </c>
      <c r="E129" s="138" t="s">
        <v>186</v>
      </c>
      <c r="F129" s="139" t="s">
        <v>187</v>
      </c>
      <c r="G129" s="140" t="s">
        <v>132</v>
      </c>
      <c r="H129" s="141">
        <v>4.2380000000000004</v>
      </c>
      <c r="I129" s="142"/>
      <c r="J129" s="142">
        <f>ROUND(I129*H129,2)</f>
        <v>0</v>
      </c>
      <c r="K129" s="139" t="s">
        <v>133</v>
      </c>
      <c r="L129" s="32"/>
      <c r="M129" s="143" t="s">
        <v>3</v>
      </c>
      <c r="N129" s="144" t="s">
        <v>43</v>
      </c>
      <c r="O129" s="145">
        <v>0.621</v>
      </c>
      <c r="P129" s="145">
        <f>O129*H129</f>
        <v>2.6317980000000003</v>
      </c>
      <c r="Q129" s="145">
        <v>0.17255999999999999</v>
      </c>
      <c r="R129" s="145">
        <f>Q129*H129</f>
        <v>0.73130928000000006</v>
      </c>
      <c r="S129" s="145">
        <v>0</v>
      </c>
      <c r="T129" s="146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47" t="s">
        <v>134</v>
      </c>
      <c r="AT129" s="147" t="s">
        <v>129</v>
      </c>
      <c r="AU129" s="147" t="s">
        <v>135</v>
      </c>
      <c r="AY129" s="19" t="s">
        <v>127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9" t="s">
        <v>135</v>
      </c>
      <c r="BK129" s="148">
        <f>ROUND(I129*H129,2)</f>
        <v>0</v>
      </c>
      <c r="BL129" s="19" t="s">
        <v>134</v>
      </c>
      <c r="BM129" s="147" t="s">
        <v>188</v>
      </c>
    </row>
    <row r="130" spans="1:65" s="13" customFormat="1">
      <c r="B130" s="149"/>
      <c r="D130" s="150" t="s">
        <v>137</v>
      </c>
      <c r="E130" s="151" t="s">
        <v>3</v>
      </c>
      <c r="F130" s="152" t="s">
        <v>138</v>
      </c>
      <c r="H130" s="151" t="s">
        <v>3</v>
      </c>
      <c r="L130" s="149"/>
      <c r="M130" s="153"/>
      <c r="N130" s="154"/>
      <c r="O130" s="154"/>
      <c r="P130" s="154"/>
      <c r="Q130" s="154"/>
      <c r="R130" s="154"/>
      <c r="S130" s="154"/>
      <c r="T130" s="155"/>
      <c r="AT130" s="151" t="s">
        <v>137</v>
      </c>
      <c r="AU130" s="151" t="s">
        <v>135</v>
      </c>
      <c r="AV130" s="13" t="s">
        <v>79</v>
      </c>
      <c r="AW130" s="13" t="s">
        <v>33</v>
      </c>
      <c r="AX130" s="13" t="s">
        <v>71</v>
      </c>
      <c r="AY130" s="151" t="s">
        <v>127</v>
      </c>
    </row>
    <row r="131" spans="1:65" s="13" customFormat="1">
      <c r="B131" s="149"/>
      <c r="D131" s="150" t="s">
        <v>137</v>
      </c>
      <c r="E131" s="151" t="s">
        <v>3</v>
      </c>
      <c r="F131" s="152" t="s">
        <v>189</v>
      </c>
      <c r="H131" s="151" t="s">
        <v>3</v>
      </c>
      <c r="L131" s="149"/>
      <c r="M131" s="153"/>
      <c r="N131" s="154"/>
      <c r="O131" s="154"/>
      <c r="P131" s="154"/>
      <c r="Q131" s="154"/>
      <c r="R131" s="154"/>
      <c r="S131" s="154"/>
      <c r="T131" s="155"/>
      <c r="AT131" s="151" t="s">
        <v>137</v>
      </c>
      <c r="AU131" s="151" t="s">
        <v>135</v>
      </c>
      <c r="AV131" s="13" t="s">
        <v>79</v>
      </c>
      <c r="AW131" s="13" t="s">
        <v>33</v>
      </c>
      <c r="AX131" s="13" t="s">
        <v>71</v>
      </c>
      <c r="AY131" s="151" t="s">
        <v>127</v>
      </c>
    </row>
    <row r="132" spans="1:65" s="14" customFormat="1">
      <c r="B132" s="156"/>
      <c r="D132" s="150" t="s">
        <v>137</v>
      </c>
      <c r="E132" s="157" t="s">
        <v>3</v>
      </c>
      <c r="F132" s="158" t="s">
        <v>190</v>
      </c>
      <c r="H132" s="159">
        <v>1.425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137</v>
      </c>
      <c r="AU132" s="157" t="s">
        <v>135</v>
      </c>
      <c r="AV132" s="14" t="s">
        <v>135</v>
      </c>
      <c r="AW132" s="14" t="s">
        <v>33</v>
      </c>
      <c r="AX132" s="14" t="s">
        <v>71</v>
      </c>
      <c r="AY132" s="157" t="s">
        <v>127</v>
      </c>
    </row>
    <row r="133" spans="1:65" s="13" customFormat="1">
      <c r="B133" s="149"/>
      <c r="D133" s="150" t="s">
        <v>137</v>
      </c>
      <c r="E133" s="151" t="s">
        <v>3</v>
      </c>
      <c r="F133" s="152" t="s">
        <v>191</v>
      </c>
      <c r="H133" s="151" t="s">
        <v>3</v>
      </c>
      <c r="L133" s="149"/>
      <c r="M133" s="153"/>
      <c r="N133" s="154"/>
      <c r="O133" s="154"/>
      <c r="P133" s="154"/>
      <c r="Q133" s="154"/>
      <c r="R133" s="154"/>
      <c r="S133" s="154"/>
      <c r="T133" s="155"/>
      <c r="AT133" s="151" t="s">
        <v>137</v>
      </c>
      <c r="AU133" s="151" t="s">
        <v>135</v>
      </c>
      <c r="AV133" s="13" t="s">
        <v>79</v>
      </c>
      <c r="AW133" s="13" t="s">
        <v>33</v>
      </c>
      <c r="AX133" s="13" t="s">
        <v>71</v>
      </c>
      <c r="AY133" s="151" t="s">
        <v>127</v>
      </c>
    </row>
    <row r="134" spans="1:65" s="14" customFormat="1">
      <c r="B134" s="156"/>
      <c r="D134" s="150" t="s">
        <v>137</v>
      </c>
      <c r="E134" s="157" t="s">
        <v>3</v>
      </c>
      <c r="F134" s="158" t="s">
        <v>192</v>
      </c>
      <c r="H134" s="159">
        <v>2.8130000000000002</v>
      </c>
      <c r="L134" s="156"/>
      <c r="M134" s="160"/>
      <c r="N134" s="161"/>
      <c r="O134" s="161"/>
      <c r="P134" s="161"/>
      <c r="Q134" s="161"/>
      <c r="R134" s="161"/>
      <c r="S134" s="161"/>
      <c r="T134" s="162"/>
      <c r="AT134" s="157" t="s">
        <v>137</v>
      </c>
      <c r="AU134" s="157" t="s">
        <v>135</v>
      </c>
      <c r="AV134" s="14" t="s">
        <v>135</v>
      </c>
      <c r="AW134" s="14" t="s">
        <v>33</v>
      </c>
      <c r="AX134" s="14" t="s">
        <v>71</v>
      </c>
      <c r="AY134" s="157" t="s">
        <v>127</v>
      </c>
    </row>
    <row r="135" spans="1:65" s="15" customFormat="1">
      <c r="B135" s="163"/>
      <c r="D135" s="150" t="s">
        <v>137</v>
      </c>
      <c r="E135" s="164" t="s">
        <v>3</v>
      </c>
      <c r="F135" s="165" t="s">
        <v>142</v>
      </c>
      <c r="H135" s="166">
        <v>4.2380000000000004</v>
      </c>
      <c r="L135" s="163"/>
      <c r="M135" s="167"/>
      <c r="N135" s="168"/>
      <c r="O135" s="168"/>
      <c r="P135" s="168"/>
      <c r="Q135" s="168"/>
      <c r="R135" s="168"/>
      <c r="S135" s="168"/>
      <c r="T135" s="169"/>
      <c r="AT135" s="164" t="s">
        <v>137</v>
      </c>
      <c r="AU135" s="164" t="s">
        <v>135</v>
      </c>
      <c r="AV135" s="15" t="s">
        <v>134</v>
      </c>
      <c r="AW135" s="15" t="s">
        <v>33</v>
      </c>
      <c r="AX135" s="15" t="s">
        <v>79</v>
      </c>
      <c r="AY135" s="164" t="s">
        <v>127</v>
      </c>
    </row>
    <row r="136" spans="1:65" s="12" customFormat="1" ht="22.9" customHeight="1">
      <c r="B136" s="124"/>
      <c r="D136" s="125" t="s">
        <v>70</v>
      </c>
      <c r="E136" s="134" t="s">
        <v>162</v>
      </c>
      <c r="F136" s="134" t="s">
        <v>193</v>
      </c>
      <c r="J136" s="135">
        <f>BK136</f>
        <v>0</v>
      </c>
      <c r="L136" s="124"/>
      <c r="M136" s="128"/>
      <c r="N136" s="129"/>
      <c r="O136" s="129"/>
      <c r="P136" s="130">
        <f>SUM(P137:P430)</f>
        <v>2207.8546040000006</v>
      </c>
      <c r="Q136" s="129"/>
      <c r="R136" s="130">
        <f>SUM(R137:R430)</f>
        <v>51.558149543439995</v>
      </c>
      <c r="S136" s="129"/>
      <c r="T136" s="131">
        <f>SUM(T137:T430)</f>
        <v>0</v>
      </c>
      <c r="AR136" s="125" t="s">
        <v>79</v>
      </c>
      <c r="AT136" s="132" t="s">
        <v>70</v>
      </c>
      <c r="AU136" s="132" t="s">
        <v>79</v>
      </c>
      <c r="AY136" s="125" t="s">
        <v>127</v>
      </c>
      <c r="BK136" s="133">
        <f>SUM(BK137:BK430)</f>
        <v>0</v>
      </c>
    </row>
    <row r="137" spans="1:65" s="2" customFormat="1" ht="36" customHeight="1">
      <c r="A137" s="31"/>
      <c r="B137" s="136"/>
      <c r="C137" s="137" t="s">
        <v>194</v>
      </c>
      <c r="D137" s="137" t="s">
        <v>129</v>
      </c>
      <c r="E137" s="138" t="s">
        <v>195</v>
      </c>
      <c r="F137" s="139" t="s">
        <v>196</v>
      </c>
      <c r="G137" s="140" t="s">
        <v>132</v>
      </c>
      <c r="H137" s="141">
        <v>3.488</v>
      </c>
      <c r="I137" s="142"/>
      <c r="J137" s="142">
        <f>ROUND(I137*H137,2)</f>
        <v>0</v>
      </c>
      <c r="K137" s="139" t="s">
        <v>133</v>
      </c>
      <c r="L137" s="32"/>
      <c r="M137" s="143" t="s">
        <v>3</v>
      </c>
      <c r="N137" s="144" t="s">
        <v>43</v>
      </c>
      <c r="O137" s="145">
        <v>0.36</v>
      </c>
      <c r="P137" s="145">
        <f>O137*H137</f>
        <v>1.2556799999999999</v>
      </c>
      <c r="Q137" s="145">
        <v>4.3839999999999999E-3</v>
      </c>
      <c r="R137" s="145">
        <f>Q137*H137</f>
        <v>1.5291391999999999E-2</v>
      </c>
      <c r="S137" s="145">
        <v>0</v>
      </c>
      <c r="T137" s="146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7" t="s">
        <v>134</v>
      </c>
      <c r="AT137" s="147" t="s">
        <v>129</v>
      </c>
      <c r="AU137" s="147" t="s">
        <v>135</v>
      </c>
      <c r="AY137" s="19" t="s">
        <v>127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9" t="s">
        <v>135</v>
      </c>
      <c r="BK137" s="148">
        <f>ROUND(I137*H137,2)</f>
        <v>0</v>
      </c>
      <c r="BL137" s="19" t="s">
        <v>134</v>
      </c>
      <c r="BM137" s="147" t="s">
        <v>197</v>
      </c>
    </row>
    <row r="138" spans="1:65" s="13" customFormat="1">
      <c r="B138" s="149"/>
      <c r="D138" s="150" t="s">
        <v>137</v>
      </c>
      <c r="E138" s="151" t="s">
        <v>3</v>
      </c>
      <c r="F138" s="152" t="s">
        <v>138</v>
      </c>
      <c r="H138" s="151" t="s">
        <v>3</v>
      </c>
      <c r="L138" s="149"/>
      <c r="M138" s="153"/>
      <c r="N138" s="154"/>
      <c r="O138" s="154"/>
      <c r="P138" s="154"/>
      <c r="Q138" s="154"/>
      <c r="R138" s="154"/>
      <c r="S138" s="154"/>
      <c r="T138" s="155"/>
      <c r="AT138" s="151" t="s">
        <v>137</v>
      </c>
      <c r="AU138" s="151" t="s">
        <v>135</v>
      </c>
      <c r="AV138" s="13" t="s">
        <v>79</v>
      </c>
      <c r="AW138" s="13" t="s">
        <v>33</v>
      </c>
      <c r="AX138" s="13" t="s">
        <v>71</v>
      </c>
      <c r="AY138" s="151" t="s">
        <v>127</v>
      </c>
    </row>
    <row r="139" spans="1:65" s="13" customFormat="1">
      <c r="B139" s="149"/>
      <c r="D139" s="150" t="s">
        <v>137</v>
      </c>
      <c r="E139" s="151" t="s">
        <v>3</v>
      </c>
      <c r="F139" s="152" t="s">
        <v>198</v>
      </c>
      <c r="H139" s="151" t="s">
        <v>3</v>
      </c>
      <c r="L139" s="149"/>
      <c r="M139" s="153"/>
      <c r="N139" s="154"/>
      <c r="O139" s="154"/>
      <c r="P139" s="154"/>
      <c r="Q139" s="154"/>
      <c r="R139" s="154"/>
      <c r="S139" s="154"/>
      <c r="T139" s="155"/>
      <c r="AT139" s="151" t="s">
        <v>137</v>
      </c>
      <c r="AU139" s="151" t="s">
        <v>135</v>
      </c>
      <c r="AV139" s="13" t="s">
        <v>79</v>
      </c>
      <c r="AW139" s="13" t="s">
        <v>33</v>
      </c>
      <c r="AX139" s="13" t="s">
        <v>71</v>
      </c>
      <c r="AY139" s="151" t="s">
        <v>127</v>
      </c>
    </row>
    <row r="140" spans="1:65" s="14" customFormat="1">
      <c r="B140" s="156"/>
      <c r="D140" s="150" t="s">
        <v>137</v>
      </c>
      <c r="E140" s="157" t="s">
        <v>3</v>
      </c>
      <c r="F140" s="158" t="s">
        <v>199</v>
      </c>
      <c r="H140" s="159">
        <v>3.488</v>
      </c>
      <c r="L140" s="156"/>
      <c r="M140" s="160"/>
      <c r="N140" s="161"/>
      <c r="O140" s="161"/>
      <c r="P140" s="161"/>
      <c r="Q140" s="161"/>
      <c r="R140" s="161"/>
      <c r="S140" s="161"/>
      <c r="T140" s="162"/>
      <c r="AT140" s="157" t="s">
        <v>137</v>
      </c>
      <c r="AU140" s="157" t="s">
        <v>135</v>
      </c>
      <c r="AV140" s="14" t="s">
        <v>135</v>
      </c>
      <c r="AW140" s="14" t="s">
        <v>33</v>
      </c>
      <c r="AX140" s="14" t="s">
        <v>79</v>
      </c>
      <c r="AY140" s="157" t="s">
        <v>127</v>
      </c>
    </row>
    <row r="141" spans="1:65" s="2" customFormat="1" ht="24" customHeight="1">
      <c r="A141" s="31"/>
      <c r="B141" s="136"/>
      <c r="C141" s="137" t="s">
        <v>200</v>
      </c>
      <c r="D141" s="137" t="s">
        <v>129</v>
      </c>
      <c r="E141" s="138" t="s">
        <v>201</v>
      </c>
      <c r="F141" s="139" t="s">
        <v>202</v>
      </c>
      <c r="G141" s="140" t="s">
        <v>132</v>
      </c>
      <c r="H141" s="141">
        <v>3.488</v>
      </c>
      <c r="I141" s="142"/>
      <c r="J141" s="142">
        <f>ROUND(I141*H141,2)</f>
        <v>0</v>
      </c>
      <c r="K141" s="139" t="s">
        <v>133</v>
      </c>
      <c r="L141" s="32"/>
      <c r="M141" s="143" t="s">
        <v>3</v>
      </c>
      <c r="N141" s="144" t="s">
        <v>43</v>
      </c>
      <c r="O141" s="145">
        <v>0.27200000000000002</v>
      </c>
      <c r="P141" s="145">
        <f>O141*H141</f>
        <v>0.94873600000000002</v>
      </c>
      <c r="Q141" s="145">
        <v>3.0000000000000001E-3</v>
      </c>
      <c r="R141" s="145">
        <f>Q141*H141</f>
        <v>1.0463999999999999E-2</v>
      </c>
      <c r="S141" s="145">
        <v>0</v>
      </c>
      <c r="T141" s="146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7" t="s">
        <v>134</v>
      </c>
      <c r="AT141" s="147" t="s">
        <v>129</v>
      </c>
      <c r="AU141" s="147" t="s">
        <v>135</v>
      </c>
      <c r="AY141" s="19" t="s">
        <v>127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9" t="s">
        <v>135</v>
      </c>
      <c r="BK141" s="148">
        <f>ROUND(I141*H141,2)</f>
        <v>0</v>
      </c>
      <c r="BL141" s="19" t="s">
        <v>134</v>
      </c>
      <c r="BM141" s="147" t="s">
        <v>203</v>
      </c>
    </row>
    <row r="142" spans="1:65" s="13" customFormat="1">
      <c r="B142" s="149"/>
      <c r="D142" s="150" t="s">
        <v>137</v>
      </c>
      <c r="E142" s="151" t="s">
        <v>3</v>
      </c>
      <c r="F142" s="152" t="s">
        <v>138</v>
      </c>
      <c r="H142" s="151" t="s">
        <v>3</v>
      </c>
      <c r="L142" s="149"/>
      <c r="M142" s="153"/>
      <c r="N142" s="154"/>
      <c r="O142" s="154"/>
      <c r="P142" s="154"/>
      <c r="Q142" s="154"/>
      <c r="R142" s="154"/>
      <c r="S142" s="154"/>
      <c r="T142" s="155"/>
      <c r="AT142" s="151" t="s">
        <v>137</v>
      </c>
      <c r="AU142" s="151" t="s">
        <v>135</v>
      </c>
      <c r="AV142" s="13" t="s">
        <v>79</v>
      </c>
      <c r="AW142" s="13" t="s">
        <v>33</v>
      </c>
      <c r="AX142" s="13" t="s">
        <v>71</v>
      </c>
      <c r="AY142" s="151" t="s">
        <v>127</v>
      </c>
    </row>
    <row r="143" spans="1:65" s="13" customFormat="1">
      <c r="B143" s="149"/>
      <c r="D143" s="150" t="s">
        <v>137</v>
      </c>
      <c r="E143" s="151" t="s">
        <v>3</v>
      </c>
      <c r="F143" s="152" t="s">
        <v>198</v>
      </c>
      <c r="H143" s="151" t="s">
        <v>3</v>
      </c>
      <c r="L143" s="149"/>
      <c r="M143" s="153"/>
      <c r="N143" s="154"/>
      <c r="O143" s="154"/>
      <c r="P143" s="154"/>
      <c r="Q143" s="154"/>
      <c r="R143" s="154"/>
      <c r="S143" s="154"/>
      <c r="T143" s="155"/>
      <c r="AT143" s="151" t="s">
        <v>137</v>
      </c>
      <c r="AU143" s="151" t="s">
        <v>135</v>
      </c>
      <c r="AV143" s="13" t="s">
        <v>79</v>
      </c>
      <c r="AW143" s="13" t="s">
        <v>33</v>
      </c>
      <c r="AX143" s="13" t="s">
        <v>71</v>
      </c>
      <c r="AY143" s="151" t="s">
        <v>127</v>
      </c>
    </row>
    <row r="144" spans="1:65" s="14" customFormat="1">
      <c r="B144" s="156"/>
      <c r="D144" s="150" t="s">
        <v>137</v>
      </c>
      <c r="E144" s="157" t="s">
        <v>3</v>
      </c>
      <c r="F144" s="158" t="s">
        <v>199</v>
      </c>
      <c r="H144" s="159">
        <v>3.488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137</v>
      </c>
      <c r="AU144" s="157" t="s">
        <v>135</v>
      </c>
      <c r="AV144" s="14" t="s">
        <v>135</v>
      </c>
      <c r="AW144" s="14" t="s">
        <v>33</v>
      </c>
      <c r="AX144" s="14" t="s">
        <v>79</v>
      </c>
      <c r="AY144" s="157" t="s">
        <v>127</v>
      </c>
    </row>
    <row r="145" spans="1:65" s="2" customFormat="1" ht="36" customHeight="1">
      <c r="A145" s="31"/>
      <c r="B145" s="136"/>
      <c r="C145" s="137" t="s">
        <v>204</v>
      </c>
      <c r="D145" s="137" t="s">
        <v>129</v>
      </c>
      <c r="E145" s="138" t="s">
        <v>205</v>
      </c>
      <c r="F145" s="139" t="s">
        <v>1344</v>
      </c>
      <c r="G145" s="140" t="s">
        <v>132</v>
      </c>
      <c r="H145" s="141">
        <v>70.599999999999994</v>
      </c>
      <c r="I145" s="142"/>
      <c r="J145" s="142">
        <f>ROUND(I145*H145,2)</f>
        <v>0</v>
      </c>
      <c r="K145" s="139" t="s">
        <v>133</v>
      </c>
      <c r="L145" s="32"/>
      <c r="M145" s="143" t="s">
        <v>3</v>
      </c>
      <c r="N145" s="144" t="s">
        <v>43</v>
      </c>
      <c r="O145" s="145">
        <v>9.5000000000000001E-2</v>
      </c>
      <c r="P145" s="145">
        <f>O145*H145</f>
        <v>6.7069999999999999</v>
      </c>
      <c r="Q145" s="145">
        <v>2.63E-4</v>
      </c>
      <c r="R145" s="145">
        <f>Q145*H145</f>
        <v>1.8567799999999999E-2</v>
      </c>
      <c r="S145" s="145">
        <v>0</v>
      </c>
      <c r="T145" s="146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7" t="s">
        <v>134</v>
      </c>
      <c r="AT145" s="147" t="s">
        <v>129</v>
      </c>
      <c r="AU145" s="147" t="s">
        <v>135</v>
      </c>
      <c r="AY145" s="19" t="s">
        <v>127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9" t="s">
        <v>135</v>
      </c>
      <c r="BK145" s="148">
        <f>ROUND(I145*H145,2)</f>
        <v>0</v>
      </c>
      <c r="BL145" s="19" t="s">
        <v>134</v>
      </c>
      <c r="BM145" s="147" t="s">
        <v>206</v>
      </c>
    </row>
    <row r="146" spans="1:65" s="13" customFormat="1">
      <c r="B146" s="149"/>
      <c r="D146" s="150" t="s">
        <v>137</v>
      </c>
      <c r="E146" s="151" t="s">
        <v>3</v>
      </c>
      <c r="F146" s="152" t="s">
        <v>138</v>
      </c>
      <c r="H146" s="151" t="s">
        <v>3</v>
      </c>
      <c r="L146" s="149"/>
      <c r="M146" s="153"/>
      <c r="N146" s="154"/>
      <c r="O146" s="154"/>
      <c r="P146" s="154"/>
      <c r="Q146" s="154"/>
      <c r="R146" s="154"/>
      <c r="S146" s="154"/>
      <c r="T146" s="155"/>
      <c r="AT146" s="151" t="s">
        <v>137</v>
      </c>
      <c r="AU146" s="151" t="s">
        <v>135</v>
      </c>
      <c r="AV146" s="13" t="s">
        <v>79</v>
      </c>
      <c r="AW146" s="13" t="s">
        <v>33</v>
      </c>
      <c r="AX146" s="13" t="s">
        <v>71</v>
      </c>
      <c r="AY146" s="151" t="s">
        <v>127</v>
      </c>
    </row>
    <row r="147" spans="1:65" s="13" customFormat="1">
      <c r="B147" s="149"/>
      <c r="D147" s="150" t="s">
        <v>137</v>
      </c>
      <c r="E147" s="151" t="s">
        <v>3</v>
      </c>
      <c r="F147" s="152" t="s">
        <v>207</v>
      </c>
      <c r="H147" s="151" t="s">
        <v>3</v>
      </c>
      <c r="L147" s="149"/>
      <c r="M147" s="153"/>
      <c r="N147" s="154"/>
      <c r="O147" s="154"/>
      <c r="P147" s="154"/>
      <c r="Q147" s="154"/>
      <c r="R147" s="154"/>
      <c r="S147" s="154"/>
      <c r="T147" s="155"/>
      <c r="AT147" s="151" t="s">
        <v>137</v>
      </c>
      <c r="AU147" s="151" t="s">
        <v>135</v>
      </c>
      <c r="AV147" s="13" t="s">
        <v>79</v>
      </c>
      <c r="AW147" s="13" t="s">
        <v>33</v>
      </c>
      <c r="AX147" s="13" t="s">
        <v>71</v>
      </c>
      <c r="AY147" s="151" t="s">
        <v>127</v>
      </c>
    </row>
    <row r="148" spans="1:65" s="14" customFormat="1">
      <c r="B148" s="156"/>
      <c r="D148" s="150" t="s">
        <v>137</v>
      </c>
      <c r="E148" s="157" t="s">
        <v>3</v>
      </c>
      <c r="F148" s="158" t="s">
        <v>208</v>
      </c>
      <c r="H148" s="159">
        <v>70.599999999999994</v>
      </c>
      <c r="L148" s="156"/>
      <c r="M148" s="160"/>
      <c r="N148" s="161"/>
      <c r="O148" s="161"/>
      <c r="P148" s="161"/>
      <c r="Q148" s="161"/>
      <c r="R148" s="161"/>
      <c r="S148" s="161"/>
      <c r="T148" s="162"/>
      <c r="AT148" s="157" t="s">
        <v>137</v>
      </c>
      <c r="AU148" s="157" t="s">
        <v>135</v>
      </c>
      <c r="AV148" s="14" t="s">
        <v>135</v>
      </c>
      <c r="AW148" s="14" t="s">
        <v>33</v>
      </c>
      <c r="AX148" s="14" t="s">
        <v>79</v>
      </c>
      <c r="AY148" s="157" t="s">
        <v>127</v>
      </c>
    </row>
    <row r="149" spans="1:65" s="2" customFormat="1" ht="36" customHeight="1">
      <c r="A149" s="31"/>
      <c r="B149" s="136"/>
      <c r="C149" s="137" t="s">
        <v>209</v>
      </c>
      <c r="D149" s="137" t="s">
        <v>129</v>
      </c>
      <c r="E149" s="138" t="s">
        <v>210</v>
      </c>
      <c r="F149" s="139" t="s">
        <v>211</v>
      </c>
      <c r="G149" s="140" t="s">
        <v>132</v>
      </c>
      <c r="H149" s="141">
        <v>6.5250000000000004</v>
      </c>
      <c r="I149" s="142"/>
      <c r="J149" s="142">
        <f>ROUND(I149*H149,2)</f>
        <v>0</v>
      </c>
      <c r="K149" s="139" t="s">
        <v>133</v>
      </c>
      <c r="L149" s="32"/>
      <c r="M149" s="143" t="s">
        <v>3</v>
      </c>
      <c r="N149" s="144" t="s">
        <v>43</v>
      </c>
      <c r="O149" s="145">
        <v>0.41</v>
      </c>
      <c r="P149" s="145">
        <f>O149*H149</f>
        <v>2.6752500000000001</v>
      </c>
      <c r="Q149" s="145">
        <v>4.3839999999999999E-3</v>
      </c>
      <c r="R149" s="145">
        <f>Q149*H149</f>
        <v>2.8605600000000002E-2</v>
      </c>
      <c r="S149" s="145">
        <v>0</v>
      </c>
      <c r="T149" s="146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7" t="s">
        <v>134</v>
      </c>
      <c r="AT149" s="147" t="s">
        <v>129</v>
      </c>
      <c r="AU149" s="147" t="s">
        <v>135</v>
      </c>
      <c r="AY149" s="19" t="s">
        <v>127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9" t="s">
        <v>135</v>
      </c>
      <c r="BK149" s="148">
        <f>ROUND(I149*H149,2)</f>
        <v>0</v>
      </c>
      <c r="BL149" s="19" t="s">
        <v>134</v>
      </c>
      <c r="BM149" s="147" t="s">
        <v>212</v>
      </c>
    </row>
    <row r="150" spans="1:65" s="13" customFormat="1">
      <c r="B150" s="149"/>
      <c r="D150" s="150" t="s">
        <v>137</v>
      </c>
      <c r="E150" s="151" t="s">
        <v>3</v>
      </c>
      <c r="F150" s="152" t="s">
        <v>138</v>
      </c>
      <c r="H150" s="151" t="s">
        <v>3</v>
      </c>
      <c r="L150" s="149"/>
      <c r="M150" s="153"/>
      <c r="N150" s="154"/>
      <c r="O150" s="154"/>
      <c r="P150" s="154"/>
      <c r="Q150" s="154"/>
      <c r="R150" s="154"/>
      <c r="S150" s="154"/>
      <c r="T150" s="155"/>
      <c r="AT150" s="151" t="s">
        <v>137</v>
      </c>
      <c r="AU150" s="151" t="s">
        <v>135</v>
      </c>
      <c r="AV150" s="13" t="s">
        <v>79</v>
      </c>
      <c r="AW150" s="13" t="s">
        <v>33</v>
      </c>
      <c r="AX150" s="13" t="s">
        <v>71</v>
      </c>
      <c r="AY150" s="151" t="s">
        <v>127</v>
      </c>
    </row>
    <row r="151" spans="1:65" s="13" customFormat="1">
      <c r="B151" s="149"/>
      <c r="D151" s="150" t="s">
        <v>137</v>
      </c>
      <c r="E151" s="151" t="s">
        <v>3</v>
      </c>
      <c r="F151" s="152" t="s">
        <v>213</v>
      </c>
      <c r="H151" s="151" t="s">
        <v>3</v>
      </c>
      <c r="L151" s="149"/>
      <c r="M151" s="153"/>
      <c r="N151" s="154"/>
      <c r="O151" s="154"/>
      <c r="P151" s="154"/>
      <c r="Q151" s="154"/>
      <c r="R151" s="154"/>
      <c r="S151" s="154"/>
      <c r="T151" s="155"/>
      <c r="AT151" s="151" t="s">
        <v>137</v>
      </c>
      <c r="AU151" s="151" t="s">
        <v>135</v>
      </c>
      <c r="AV151" s="13" t="s">
        <v>79</v>
      </c>
      <c r="AW151" s="13" t="s">
        <v>33</v>
      </c>
      <c r="AX151" s="13" t="s">
        <v>71</v>
      </c>
      <c r="AY151" s="151" t="s">
        <v>127</v>
      </c>
    </row>
    <row r="152" spans="1:65" s="13" customFormat="1">
      <c r="B152" s="149"/>
      <c r="D152" s="150" t="s">
        <v>137</v>
      </c>
      <c r="E152" s="151" t="s">
        <v>3</v>
      </c>
      <c r="F152" s="152" t="s">
        <v>214</v>
      </c>
      <c r="H152" s="151" t="s">
        <v>3</v>
      </c>
      <c r="L152" s="149"/>
      <c r="M152" s="153"/>
      <c r="N152" s="154"/>
      <c r="O152" s="154"/>
      <c r="P152" s="154"/>
      <c r="Q152" s="154"/>
      <c r="R152" s="154"/>
      <c r="S152" s="154"/>
      <c r="T152" s="155"/>
      <c r="AT152" s="151" t="s">
        <v>137</v>
      </c>
      <c r="AU152" s="151" t="s">
        <v>135</v>
      </c>
      <c r="AV152" s="13" t="s">
        <v>79</v>
      </c>
      <c r="AW152" s="13" t="s">
        <v>33</v>
      </c>
      <c r="AX152" s="13" t="s">
        <v>71</v>
      </c>
      <c r="AY152" s="151" t="s">
        <v>127</v>
      </c>
    </row>
    <row r="153" spans="1:65" s="14" customFormat="1">
      <c r="B153" s="156"/>
      <c r="D153" s="150" t="s">
        <v>137</v>
      </c>
      <c r="E153" s="157" t="s">
        <v>3</v>
      </c>
      <c r="F153" s="158" t="s">
        <v>215</v>
      </c>
      <c r="H153" s="159">
        <v>6.5250000000000004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AT153" s="157" t="s">
        <v>137</v>
      </c>
      <c r="AU153" s="157" t="s">
        <v>135</v>
      </c>
      <c r="AV153" s="14" t="s">
        <v>135</v>
      </c>
      <c r="AW153" s="14" t="s">
        <v>33</v>
      </c>
      <c r="AX153" s="14" t="s">
        <v>79</v>
      </c>
      <c r="AY153" s="157" t="s">
        <v>127</v>
      </c>
    </row>
    <row r="154" spans="1:65" s="2" customFormat="1" ht="36" customHeight="1">
      <c r="A154" s="31"/>
      <c r="B154" s="136"/>
      <c r="C154" s="137" t="s">
        <v>9</v>
      </c>
      <c r="D154" s="137" t="s">
        <v>129</v>
      </c>
      <c r="E154" s="138" t="s">
        <v>216</v>
      </c>
      <c r="F154" s="139" t="s">
        <v>217</v>
      </c>
      <c r="G154" s="140" t="s">
        <v>132</v>
      </c>
      <c r="H154" s="141">
        <v>64.075000000000003</v>
      </c>
      <c r="I154" s="142"/>
      <c r="J154" s="142">
        <f>ROUND(I154*H154,2)</f>
        <v>0</v>
      </c>
      <c r="K154" s="139" t="s">
        <v>133</v>
      </c>
      <c r="L154" s="32"/>
      <c r="M154" s="143" t="s">
        <v>3</v>
      </c>
      <c r="N154" s="144" t="s">
        <v>43</v>
      </c>
      <c r="O154" s="145">
        <v>1.37</v>
      </c>
      <c r="P154" s="145">
        <f>O154*H154</f>
        <v>87.782750000000007</v>
      </c>
      <c r="Q154" s="145">
        <v>9.2899999999999996E-3</v>
      </c>
      <c r="R154" s="145">
        <f>Q154*H154</f>
        <v>0.59525675</v>
      </c>
      <c r="S154" s="145">
        <v>0</v>
      </c>
      <c r="T154" s="14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7" t="s">
        <v>134</v>
      </c>
      <c r="AT154" s="147" t="s">
        <v>129</v>
      </c>
      <c r="AU154" s="147" t="s">
        <v>135</v>
      </c>
      <c r="AY154" s="19" t="s">
        <v>127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9" t="s">
        <v>135</v>
      </c>
      <c r="BK154" s="148">
        <f>ROUND(I154*H154,2)</f>
        <v>0</v>
      </c>
      <c r="BL154" s="19" t="s">
        <v>134</v>
      </c>
      <c r="BM154" s="147" t="s">
        <v>218</v>
      </c>
    </row>
    <row r="155" spans="1:65" s="13" customFormat="1">
      <c r="B155" s="149"/>
      <c r="D155" s="150" t="s">
        <v>137</v>
      </c>
      <c r="E155" s="151" t="s">
        <v>3</v>
      </c>
      <c r="F155" s="152" t="s">
        <v>138</v>
      </c>
      <c r="H155" s="151" t="s">
        <v>3</v>
      </c>
      <c r="L155" s="149"/>
      <c r="M155" s="153"/>
      <c r="N155" s="154"/>
      <c r="O155" s="154"/>
      <c r="P155" s="154"/>
      <c r="Q155" s="154"/>
      <c r="R155" s="154"/>
      <c r="S155" s="154"/>
      <c r="T155" s="155"/>
      <c r="AT155" s="151" t="s">
        <v>137</v>
      </c>
      <c r="AU155" s="151" t="s">
        <v>135</v>
      </c>
      <c r="AV155" s="13" t="s">
        <v>79</v>
      </c>
      <c r="AW155" s="13" t="s">
        <v>33</v>
      </c>
      <c r="AX155" s="13" t="s">
        <v>71</v>
      </c>
      <c r="AY155" s="151" t="s">
        <v>127</v>
      </c>
    </row>
    <row r="156" spans="1:65" s="13" customFormat="1">
      <c r="B156" s="149"/>
      <c r="D156" s="150" t="s">
        <v>137</v>
      </c>
      <c r="E156" s="151" t="s">
        <v>3</v>
      </c>
      <c r="F156" s="152" t="s">
        <v>219</v>
      </c>
      <c r="H156" s="151" t="s">
        <v>3</v>
      </c>
      <c r="L156" s="149"/>
      <c r="M156" s="153"/>
      <c r="N156" s="154"/>
      <c r="O156" s="154"/>
      <c r="P156" s="154"/>
      <c r="Q156" s="154"/>
      <c r="R156" s="154"/>
      <c r="S156" s="154"/>
      <c r="T156" s="155"/>
      <c r="AT156" s="151" t="s">
        <v>137</v>
      </c>
      <c r="AU156" s="151" t="s">
        <v>135</v>
      </c>
      <c r="AV156" s="13" t="s">
        <v>79</v>
      </c>
      <c r="AW156" s="13" t="s">
        <v>33</v>
      </c>
      <c r="AX156" s="13" t="s">
        <v>71</v>
      </c>
      <c r="AY156" s="151" t="s">
        <v>127</v>
      </c>
    </row>
    <row r="157" spans="1:65" s="14" customFormat="1">
      <c r="B157" s="156"/>
      <c r="D157" s="150" t="s">
        <v>137</v>
      </c>
      <c r="E157" s="157" t="s">
        <v>3</v>
      </c>
      <c r="F157" s="158" t="s">
        <v>220</v>
      </c>
      <c r="H157" s="159">
        <v>60.774999999999999</v>
      </c>
      <c r="L157" s="156"/>
      <c r="M157" s="160"/>
      <c r="N157" s="161"/>
      <c r="O157" s="161"/>
      <c r="P157" s="161"/>
      <c r="Q157" s="161"/>
      <c r="R157" s="161"/>
      <c r="S157" s="161"/>
      <c r="T157" s="162"/>
      <c r="AT157" s="157" t="s">
        <v>137</v>
      </c>
      <c r="AU157" s="157" t="s">
        <v>135</v>
      </c>
      <c r="AV157" s="14" t="s">
        <v>135</v>
      </c>
      <c r="AW157" s="14" t="s">
        <v>33</v>
      </c>
      <c r="AX157" s="14" t="s">
        <v>71</v>
      </c>
      <c r="AY157" s="157" t="s">
        <v>127</v>
      </c>
    </row>
    <row r="158" spans="1:65" s="13" customFormat="1">
      <c r="B158" s="149"/>
      <c r="D158" s="150" t="s">
        <v>137</v>
      </c>
      <c r="E158" s="151" t="s">
        <v>3</v>
      </c>
      <c r="F158" s="152" t="s">
        <v>221</v>
      </c>
      <c r="H158" s="151" t="s">
        <v>3</v>
      </c>
      <c r="L158" s="149"/>
      <c r="M158" s="153"/>
      <c r="N158" s="154"/>
      <c r="O158" s="154"/>
      <c r="P158" s="154"/>
      <c r="Q158" s="154"/>
      <c r="R158" s="154"/>
      <c r="S158" s="154"/>
      <c r="T158" s="155"/>
      <c r="AT158" s="151" t="s">
        <v>137</v>
      </c>
      <c r="AU158" s="151" t="s">
        <v>135</v>
      </c>
      <c r="AV158" s="13" t="s">
        <v>79</v>
      </c>
      <c r="AW158" s="13" t="s">
        <v>33</v>
      </c>
      <c r="AX158" s="13" t="s">
        <v>71</v>
      </c>
      <c r="AY158" s="151" t="s">
        <v>127</v>
      </c>
    </row>
    <row r="159" spans="1:65" s="14" customFormat="1">
      <c r="B159" s="156"/>
      <c r="D159" s="150" t="s">
        <v>137</v>
      </c>
      <c r="E159" s="157" t="s">
        <v>3</v>
      </c>
      <c r="F159" s="158" t="s">
        <v>222</v>
      </c>
      <c r="H159" s="159">
        <v>3.3</v>
      </c>
      <c r="L159" s="156"/>
      <c r="M159" s="160"/>
      <c r="N159" s="161"/>
      <c r="O159" s="161"/>
      <c r="P159" s="161"/>
      <c r="Q159" s="161"/>
      <c r="R159" s="161"/>
      <c r="S159" s="161"/>
      <c r="T159" s="162"/>
      <c r="AT159" s="157" t="s">
        <v>137</v>
      </c>
      <c r="AU159" s="157" t="s">
        <v>135</v>
      </c>
      <c r="AV159" s="14" t="s">
        <v>135</v>
      </c>
      <c r="AW159" s="14" t="s">
        <v>33</v>
      </c>
      <c r="AX159" s="14" t="s">
        <v>71</v>
      </c>
      <c r="AY159" s="157" t="s">
        <v>127</v>
      </c>
    </row>
    <row r="160" spans="1:65" s="15" customFormat="1">
      <c r="B160" s="163"/>
      <c r="D160" s="150" t="s">
        <v>137</v>
      </c>
      <c r="E160" s="164" t="s">
        <v>3</v>
      </c>
      <c r="F160" s="165" t="s">
        <v>142</v>
      </c>
      <c r="H160" s="166">
        <v>64.075000000000003</v>
      </c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137</v>
      </c>
      <c r="AU160" s="164" t="s">
        <v>135</v>
      </c>
      <c r="AV160" s="15" t="s">
        <v>134</v>
      </c>
      <c r="AW160" s="15" t="s">
        <v>33</v>
      </c>
      <c r="AX160" s="15" t="s">
        <v>79</v>
      </c>
      <c r="AY160" s="164" t="s">
        <v>127</v>
      </c>
    </row>
    <row r="161" spans="1:65" s="2" customFormat="1" ht="24" customHeight="1">
      <c r="A161" s="31"/>
      <c r="B161" s="136"/>
      <c r="C161" s="170" t="s">
        <v>223</v>
      </c>
      <c r="D161" s="170" t="s">
        <v>179</v>
      </c>
      <c r="E161" s="171" t="s">
        <v>224</v>
      </c>
      <c r="F161" s="172" t="s">
        <v>1320</v>
      </c>
      <c r="G161" s="173" t="s">
        <v>132</v>
      </c>
      <c r="H161" s="174">
        <v>65.356999999999999</v>
      </c>
      <c r="I161" s="175"/>
      <c r="J161" s="175">
        <f>ROUND(I161*H161,2)</f>
        <v>0</v>
      </c>
      <c r="K161" s="172" t="s">
        <v>3</v>
      </c>
      <c r="L161" s="176"/>
      <c r="M161" s="177" t="s">
        <v>3</v>
      </c>
      <c r="N161" s="178" t="s">
        <v>43</v>
      </c>
      <c r="O161" s="145">
        <v>0</v>
      </c>
      <c r="P161" s="145">
        <f>O161*H161</f>
        <v>0</v>
      </c>
      <c r="Q161" s="145">
        <v>6.0000000000000001E-3</v>
      </c>
      <c r="R161" s="145">
        <f>Q161*H161</f>
        <v>0.39214199999999999</v>
      </c>
      <c r="S161" s="145">
        <v>0</v>
      </c>
      <c r="T161" s="146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7" t="s">
        <v>173</v>
      </c>
      <c r="AT161" s="147" t="s">
        <v>179</v>
      </c>
      <c r="AU161" s="147" t="s">
        <v>135</v>
      </c>
      <c r="AY161" s="19" t="s">
        <v>127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9" t="s">
        <v>135</v>
      </c>
      <c r="BK161" s="148">
        <f>ROUND(I161*H161,2)</f>
        <v>0</v>
      </c>
      <c r="BL161" s="19" t="s">
        <v>134</v>
      </c>
      <c r="BM161" s="147" t="s">
        <v>225</v>
      </c>
    </row>
    <row r="162" spans="1:65" s="14" customFormat="1">
      <c r="B162" s="156"/>
      <c r="D162" s="150" t="s">
        <v>137</v>
      </c>
      <c r="F162" s="158" t="s">
        <v>226</v>
      </c>
      <c r="H162" s="159">
        <v>65.356999999999999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137</v>
      </c>
      <c r="AU162" s="157" t="s">
        <v>135</v>
      </c>
      <c r="AV162" s="14" t="s">
        <v>135</v>
      </c>
      <c r="AW162" s="14" t="s">
        <v>4</v>
      </c>
      <c r="AX162" s="14" t="s">
        <v>79</v>
      </c>
      <c r="AY162" s="157" t="s">
        <v>127</v>
      </c>
    </row>
    <row r="163" spans="1:65" s="2" customFormat="1" ht="48" customHeight="1">
      <c r="A163" s="31"/>
      <c r="B163" s="136"/>
      <c r="C163" s="137" t="s">
        <v>227</v>
      </c>
      <c r="D163" s="137" t="s">
        <v>129</v>
      </c>
      <c r="E163" s="138" t="s">
        <v>228</v>
      </c>
      <c r="F163" s="139" t="s">
        <v>229</v>
      </c>
      <c r="G163" s="140" t="s">
        <v>132</v>
      </c>
      <c r="H163" s="141">
        <v>64.075000000000003</v>
      </c>
      <c r="I163" s="142"/>
      <c r="J163" s="142">
        <f>ROUND(I163*H163,2)</f>
        <v>0</v>
      </c>
      <c r="K163" s="139" t="s">
        <v>133</v>
      </c>
      <c r="L163" s="32"/>
      <c r="M163" s="143" t="s">
        <v>3</v>
      </c>
      <c r="N163" s="144" t="s">
        <v>43</v>
      </c>
      <c r="O163" s="145">
        <v>1.6E-2</v>
      </c>
      <c r="P163" s="145">
        <f>O163*H163</f>
        <v>1.0252000000000001</v>
      </c>
      <c r="Q163" s="145">
        <v>9.0000000000000006E-5</v>
      </c>
      <c r="R163" s="145">
        <f>Q163*H163</f>
        <v>5.766750000000001E-3</v>
      </c>
      <c r="S163" s="145">
        <v>0</v>
      </c>
      <c r="T163" s="146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7" t="s">
        <v>134</v>
      </c>
      <c r="AT163" s="147" t="s">
        <v>129</v>
      </c>
      <c r="AU163" s="147" t="s">
        <v>135</v>
      </c>
      <c r="AY163" s="19" t="s">
        <v>127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9" t="s">
        <v>135</v>
      </c>
      <c r="BK163" s="148">
        <f>ROUND(I163*H163,2)</f>
        <v>0</v>
      </c>
      <c r="BL163" s="19" t="s">
        <v>134</v>
      </c>
      <c r="BM163" s="147" t="s">
        <v>230</v>
      </c>
    </row>
    <row r="164" spans="1:65" s="13" customFormat="1">
      <c r="B164" s="149"/>
      <c r="D164" s="150" t="s">
        <v>137</v>
      </c>
      <c r="E164" s="151" t="s">
        <v>3</v>
      </c>
      <c r="F164" s="152" t="s">
        <v>138</v>
      </c>
      <c r="H164" s="151" t="s">
        <v>3</v>
      </c>
      <c r="L164" s="149"/>
      <c r="M164" s="153"/>
      <c r="N164" s="154"/>
      <c r="O164" s="154"/>
      <c r="P164" s="154"/>
      <c r="Q164" s="154"/>
      <c r="R164" s="154"/>
      <c r="S164" s="154"/>
      <c r="T164" s="155"/>
      <c r="AT164" s="151" t="s">
        <v>137</v>
      </c>
      <c r="AU164" s="151" t="s">
        <v>135</v>
      </c>
      <c r="AV164" s="13" t="s">
        <v>79</v>
      </c>
      <c r="AW164" s="13" t="s">
        <v>33</v>
      </c>
      <c r="AX164" s="13" t="s">
        <v>71</v>
      </c>
      <c r="AY164" s="151" t="s">
        <v>127</v>
      </c>
    </row>
    <row r="165" spans="1:65" s="13" customFormat="1">
      <c r="B165" s="149"/>
      <c r="D165" s="150" t="s">
        <v>137</v>
      </c>
      <c r="E165" s="151" t="s">
        <v>3</v>
      </c>
      <c r="F165" s="152" t="s">
        <v>219</v>
      </c>
      <c r="H165" s="151" t="s">
        <v>3</v>
      </c>
      <c r="L165" s="149"/>
      <c r="M165" s="153"/>
      <c r="N165" s="154"/>
      <c r="O165" s="154"/>
      <c r="P165" s="154"/>
      <c r="Q165" s="154"/>
      <c r="R165" s="154"/>
      <c r="S165" s="154"/>
      <c r="T165" s="155"/>
      <c r="AT165" s="151" t="s">
        <v>137</v>
      </c>
      <c r="AU165" s="151" t="s">
        <v>135</v>
      </c>
      <c r="AV165" s="13" t="s">
        <v>79</v>
      </c>
      <c r="AW165" s="13" t="s">
        <v>33</v>
      </c>
      <c r="AX165" s="13" t="s">
        <v>71</v>
      </c>
      <c r="AY165" s="151" t="s">
        <v>127</v>
      </c>
    </row>
    <row r="166" spans="1:65" s="14" customFormat="1">
      <c r="B166" s="156"/>
      <c r="D166" s="150" t="s">
        <v>137</v>
      </c>
      <c r="E166" s="157" t="s">
        <v>3</v>
      </c>
      <c r="F166" s="158" t="s">
        <v>220</v>
      </c>
      <c r="H166" s="159">
        <v>60.774999999999999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137</v>
      </c>
      <c r="AU166" s="157" t="s">
        <v>135</v>
      </c>
      <c r="AV166" s="14" t="s">
        <v>135</v>
      </c>
      <c r="AW166" s="14" t="s">
        <v>33</v>
      </c>
      <c r="AX166" s="14" t="s">
        <v>71</v>
      </c>
      <c r="AY166" s="157" t="s">
        <v>127</v>
      </c>
    </row>
    <row r="167" spans="1:65" s="13" customFormat="1">
      <c r="B167" s="149"/>
      <c r="D167" s="150" t="s">
        <v>137</v>
      </c>
      <c r="E167" s="151" t="s">
        <v>3</v>
      </c>
      <c r="F167" s="152" t="s">
        <v>221</v>
      </c>
      <c r="H167" s="151" t="s">
        <v>3</v>
      </c>
      <c r="L167" s="149"/>
      <c r="M167" s="153"/>
      <c r="N167" s="154"/>
      <c r="O167" s="154"/>
      <c r="P167" s="154"/>
      <c r="Q167" s="154"/>
      <c r="R167" s="154"/>
      <c r="S167" s="154"/>
      <c r="T167" s="155"/>
      <c r="AT167" s="151" t="s">
        <v>137</v>
      </c>
      <c r="AU167" s="151" t="s">
        <v>135</v>
      </c>
      <c r="AV167" s="13" t="s">
        <v>79</v>
      </c>
      <c r="AW167" s="13" t="s">
        <v>33</v>
      </c>
      <c r="AX167" s="13" t="s">
        <v>71</v>
      </c>
      <c r="AY167" s="151" t="s">
        <v>127</v>
      </c>
    </row>
    <row r="168" spans="1:65" s="14" customFormat="1">
      <c r="B168" s="156"/>
      <c r="D168" s="150" t="s">
        <v>137</v>
      </c>
      <c r="E168" s="157" t="s">
        <v>3</v>
      </c>
      <c r="F168" s="158" t="s">
        <v>222</v>
      </c>
      <c r="H168" s="159">
        <v>3.3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137</v>
      </c>
      <c r="AU168" s="157" t="s">
        <v>135</v>
      </c>
      <c r="AV168" s="14" t="s">
        <v>135</v>
      </c>
      <c r="AW168" s="14" t="s">
        <v>33</v>
      </c>
      <c r="AX168" s="14" t="s">
        <v>71</v>
      </c>
      <c r="AY168" s="157" t="s">
        <v>127</v>
      </c>
    </row>
    <row r="169" spans="1:65" s="15" customFormat="1">
      <c r="B169" s="163"/>
      <c r="D169" s="150" t="s">
        <v>137</v>
      </c>
      <c r="E169" s="164" t="s">
        <v>3</v>
      </c>
      <c r="F169" s="165" t="s">
        <v>142</v>
      </c>
      <c r="H169" s="166">
        <v>64.075000000000003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137</v>
      </c>
      <c r="AU169" s="164" t="s">
        <v>135</v>
      </c>
      <c r="AV169" s="15" t="s">
        <v>134</v>
      </c>
      <c r="AW169" s="15" t="s">
        <v>33</v>
      </c>
      <c r="AX169" s="15" t="s">
        <v>79</v>
      </c>
      <c r="AY169" s="164" t="s">
        <v>127</v>
      </c>
    </row>
    <row r="170" spans="1:65" s="2" customFormat="1" ht="36" customHeight="1">
      <c r="A170" s="31"/>
      <c r="B170" s="136"/>
      <c r="C170" s="137" t="s">
        <v>231</v>
      </c>
      <c r="D170" s="137" t="s">
        <v>129</v>
      </c>
      <c r="E170" s="138" t="s">
        <v>232</v>
      </c>
      <c r="F170" s="139" t="s">
        <v>233</v>
      </c>
      <c r="G170" s="140" t="s">
        <v>132</v>
      </c>
      <c r="H170" s="141">
        <v>70.599999999999994</v>
      </c>
      <c r="I170" s="142"/>
      <c r="J170" s="142">
        <f>ROUND(I170*H170,2)</f>
        <v>0</v>
      </c>
      <c r="K170" s="139" t="s">
        <v>133</v>
      </c>
      <c r="L170" s="32"/>
      <c r="M170" s="143" t="s">
        <v>3</v>
      </c>
      <c r="N170" s="144" t="s">
        <v>43</v>
      </c>
      <c r="O170" s="145">
        <v>0.28499999999999998</v>
      </c>
      <c r="P170" s="145">
        <f>O170*H170</f>
        <v>20.120999999999995</v>
      </c>
      <c r="Q170" s="145">
        <v>3.48E-3</v>
      </c>
      <c r="R170" s="145">
        <f>Q170*H170</f>
        <v>0.24568799999999999</v>
      </c>
      <c r="S170" s="145">
        <v>0</v>
      </c>
      <c r="T170" s="146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7" t="s">
        <v>134</v>
      </c>
      <c r="AT170" s="147" t="s">
        <v>129</v>
      </c>
      <c r="AU170" s="147" t="s">
        <v>135</v>
      </c>
      <c r="AY170" s="19" t="s">
        <v>127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9" t="s">
        <v>135</v>
      </c>
      <c r="BK170" s="148">
        <f>ROUND(I170*H170,2)</f>
        <v>0</v>
      </c>
      <c r="BL170" s="19" t="s">
        <v>134</v>
      </c>
      <c r="BM170" s="147" t="s">
        <v>234</v>
      </c>
    </row>
    <row r="171" spans="1:65" s="13" customFormat="1">
      <c r="B171" s="149"/>
      <c r="D171" s="150" t="s">
        <v>137</v>
      </c>
      <c r="E171" s="151" t="s">
        <v>3</v>
      </c>
      <c r="F171" s="152" t="s">
        <v>138</v>
      </c>
      <c r="H171" s="151" t="s">
        <v>3</v>
      </c>
      <c r="L171" s="149"/>
      <c r="M171" s="153"/>
      <c r="N171" s="154"/>
      <c r="O171" s="154"/>
      <c r="P171" s="154"/>
      <c r="Q171" s="154"/>
      <c r="R171" s="154"/>
      <c r="S171" s="154"/>
      <c r="T171" s="155"/>
      <c r="AT171" s="151" t="s">
        <v>137</v>
      </c>
      <c r="AU171" s="151" t="s">
        <v>135</v>
      </c>
      <c r="AV171" s="13" t="s">
        <v>79</v>
      </c>
      <c r="AW171" s="13" t="s">
        <v>33</v>
      </c>
      <c r="AX171" s="13" t="s">
        <v>71</v>
      </c>
      <c r="AY171" s="151" t="s">
        <v>127</v>
      </c>
    </row>
    <row r="172" spans="1:65" s="13" customFormat="1">
      <c r="B172" s="149"/>
      <c r="D172" s="150" t="s">
        <v>137</v>
      </c>
      <c r="E172" s="151" t="s">
        <v>3</v>
      </c>
      <c r="F172" s="152" t="s">
        <v>235</v>
      </c>
      <c r="H172" s="151" t="s">
        <v>3</v>
      </c>
      <c r="L172" s="149"/>
      <c r="M172" s="153"/>
      <c r="N172" s="154"/>
      <c r="O172" s="154"/>
      <c r="P172" s="154"/>
      <c r="Q172" s="154"/>
      <c r="R172" s="154"/>
      <c r="S172" s="154"/>
      <c r="T172" s="155"/>
      <c r="AT172" s="151" t="s">
        <v>137</v>
      </c>
      <c r="AU172" s="151" t="s">
        <v>135</v>
      </c>
      <c r="AV172" s="13" t="s">
        <v>79</v>
      </c>
      <c r="AW172" s="13" t="s">
        <v>33</v>
      </c>
      <c r="AX172" s="13" t="s">
        <v>71</v>
      </c>
      <c r="AY172" s="151" t="s">
        <v>127</v>
      </c>
    </row>
    <row r="173" spans="1:65" s="13" customFormat="1">
      <c r="B173" s="149"/>
      <c r="D173" s="150" t="s">
        <v>137</v>
      </c>
      <c r="E173" s="151" t="s">
        <v>3</v>
      </c>
      <c r="F173" s="152" t="s">
        <v>236</v>
      </c>
      <c r="H173" s="151" t="s">
        <v>3</v>
      </c>
      <c r="L173" s="149"/>
      <c r="M173" s="153"/>
      <c r="N173" s="154"/>
      <c r="O173" s="154"/>
      <c r="P173" s="154"/>
      <c r="Q173" s="154"/>
      <c r="R173" s="154"/>
      <c r="S173" s="154"/>
      <c r="T173" s="155"/>
      <c r="AT173" s="151" t="s">
        <v>137</v>
      </c>
      <c r="AU173" s="151" t="s">
        <v>135</v>
      </c>
      <c r="AV173" s="13" t="s">
        <v>79</v>
      </c>
      <c r="AW173" s="13" t="s">
        <v>33</v>
      </c>
      <c r="AX173" s="13" t="s">
        <v>71</v>
      </c>
      <c r="AY173" s="151" t="s">
        <v>127</v>
      </c>
    </row>
    <row r="174" spans="1:65" s="14" customFormat="1">
      <c r="B174" s="156"/>
      <c r="D174" s="150" t="s">
        <v>137</v>
      </c>
      <c r="E174" s="157" t="s">
        <v>3</v>
      </c>
      <c r="F174" s="158" t="s">
        <v>237</v>
      </c>
      <c r="H174" s="159">
        <v>64.075000000000003</v>
      </c>
      <c r="L174" s="156"/>
      <c r="M174" s="160"/>
      <c r="N174" s="161"/>
      <c r="O174" s="161"/>
      <c r="P174" s="161"/>
      <c r="Q174" s="161"/>
      <c r="R174" s="161"/>
      <c r="S174" s="161"/>
      <c r="T174" s="162"/>
      <c r="AT174" s="157" t="s">
        <v>137</v>
      </c>
      <c r="AU174" s="157" t="s">
        <v>135</v>
      </c>
      <c r="AV174" s="14" t="s">
        <v>135</v>
      </c>
      <c r="AW174" s="14" t="s">
        <v>33</v>
      </c>
      <c r="AX174" s="14" t="s">
        <v>71</v>
      </c>
      <c r="AY174" s="157" t="s">
        <v>127</v>
      </c>
    </row>
    <row r="175" spans="1:65" s="13" customFormat="1">
      <c r="B175" s="149"/>
      <c r="D175" s="150" t="s">
        <v>137</v>
      </c>
      <c r="E175" s="151" t="s">
        <v>3</v>
      </c>
      <c r="F175" s="152" t="s">
        <v>238</v>
      </c>
      <c r="H175" s="151" t="s">
        <v>3</v>
      </c>
      <c r="L175" s="149"/>
      <c r="M175" s="153"/>
      <c r="N175" s="154"/>
      <c r="O175" s="154"/>
      <c r="P175" s="154"/>
      <c r="Q175" s="154"/>
      <c r="R175" s="154"/>
      <c r="S175" s="154"/>
      <c r="T175" s="155"/>
      <c r="AT175" s="151" t="s">
        <v>137</v>
      </c>
      <c r="AU175" s="151" t="s">
        <v>135</v>
      </c>
      <c r="AV175" s="13" t="s">
        <v>79</v>
      </c>
      <c r="AW175" s="13" t="s">
        <v>33</v>
      </c>
      <c r="AX175" s="13" t="s">
        <v>71</v>
      </c>
      <c r="AY175" s="151" t="s">
        <v>127</v>
      </c>
    </row>
    <row r="176" spans="1:65" s="14" customFormat="1">
      <c r="B176" s="156"/>
      <c r="D176" s="150" t="s">
        <v>137</v>
      </c>
      <c r="E176" s="157" t="s">
        <v>3</v>
      </c>
      <c r="F176" s="158" t="s">
        <v>239</v>
      </c>
      <c r="H176" s="159">
        <v>6.5250000000000004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AT176" s="157" t="s">
        <v>137</v>
      </c>
      <c r="AU176" s="157" t="s">
        <v>135</v>
      </c>
      <c r="AV176" s="14" t="s">
        <v>135</v>
      </c>
      <c r="AW176" s="14" t="s">
        <v>33</v>
      </c>
      <c r="AX176" s="14" t="s">
        <v>71</v>
      </c>
      <c r="AY176" s="157" t="s">
        <v>127</v>
      </c>
    </row>
    <row r="177" spans="1:65" s="15" customFormat="1">
      <c r="B177" s="163"/>
      <c r="D177" s="150" t="s">
        <v>137</v>
      </c>
      <c r="E177" s="164" t="s">
        <v>3</v>
      </c>
      <c r="F177" s="165" t="s">
        <v>142</v>
      </c>
      <c r="H177" s="166">
        <v>70.599999999999994</v>
      </c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137</v>
      </c>
      <c r="AU177" s="164" t="s">
        <v>135</v>
      </c>
      <c r="AV177" s="15" t="s">
        <v>134</v>
      </c>
      <c r="AW177" s="15" t="s">
        <v>33</v>
      </c>
      <c r="AX177" s="15" t="s">
        <v>79</v>
      </c>
      <c r="AY177" s="164" t="s">
        <v>127</v>
      </c>
    </row>
    <row r="178" spans="1:65" s="2" customFormat="1" ht="24" customHeight="1">
      <c r="A178" s="31"/>
      <c r="B178" s="136"/>
      <c r="C178" s="137" t="s">
        <v>240</v>
      </c>
      <c r="D178" s="137" t="s">
        <v>129</v>
      </c>
      <c r="E178" s="138" t="s">
        <v>241</v>
      </c>
      <c r="F178" s="139" t="s">
        <v>1344</v>
      </c>
      <c r="G178" s="140" t="s">
        <v>132</v>
      </c>
      <c r="H178" s="141">
        <v>1099.21</v>
      </c>
      <c r="I178" s="142"/>
      <c r="J178" s="142">
        <f>ROUND(I178*H178,2)</f>
        <v>0</v>
      </c>
      <c r="K178" s="139" t="s">
        <v>133</v>
      </c>
      <c r="L178" s="32"/>
      <c r="M178" s="143" t="s">
        <v>3</v>
      </c>
      <c r="N178" s="144" t="s">
        <v>43</v>
      </c>
      <c r="O178" s="145">
        <v>7.3999999999999996E-2</v>
      </c>
      <c r="P178" s="145">
        <f>O178*H178</f>
        <v>81.341539999999995</v>
      </c>
      <c r="Q178" s="145">
        <v>2.63E-4</v>
      </c>
      <c r="R178" s="145">
        <f>Q178*H178</f>
        <v>0.28909223000000001</v>
      </c>
      <c r="S178" s="145">
        <v>0</v>
      </c>
      <c r="T178" s="146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7" t="s">
        <v>134</v>
      </c>
      <c r="AT178" s="147" t="s">
        <v>129</v>
      </c>
      <c r="AU178" s="147" t="s">
        <v>135</v>
      </c>
      <c r="AY178" s="19" t="s">
        <v>127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9" t="s">
        <v>135</v>
      </c>
      <c r="BK178" s="148">
        <f>ROUND(I178*H178,2)</f>
        <v>0</v>
      </c>
      <c r="BL178" s="19" t="s">
        <v>134</v>
      </c>
      <c r="BM178" s="147" t="s">
        <v>242</v>
      </c>
    </row>
    <row r="179" spans="1:65" s="13" customFormat="1">
      <c r="B179" s="149"/>
      <c r="D179" s="150" t="s">
        <v>137</v>
      </c>
      <c r="E179" s="151" t="s">
        <v>3</v>
      </c>
      <c r="F179" s="152" t="s">
        <v>138</v>
      </c>
      <c r="H179" s="151" t="s">
        <v>3</v>
      </c>
      <c r="L179" s="149"/>
      <c r="M179" s="153"/>
      <c r="N179" s="154"/>
      <c r="O179" s="154"/>
      <c r="P179" s="154"/>
      <c r="Q179" s="154"/>
      <c r="R179" s="154"/>
      <c r="S179" s="154"/>
      <c r="T179" s="155"/>
      <c r="AT179" s="151" t="s">
        <v>137</v>
      </c>
      <c r="AU179" s="151" t="s">
        <v>135</v>
      </c>
      <c r="AV179" s="13" t="s">
        <v>79</v>
      </c>
      <c r="AW179" s="13" t="s">
        <v>33</v>
      </c>
      <c r="AX179" s="13" t="s">
        <v>71</v>
      </c>
      <c r="AY179" s="151" t="s">
        <v>127</v>
      </c>
    </row>
    <row r="180" spans="1:65" s="13" customFormat="1">
      <c r="B180" s="149"/>
      <c r="D180" s="150" t="s">
        <v>137</v>
      </c>
      <c r="E180" s="151" t="s">
        <v>3</v>
      </c>
      <c r="F180" s="152" t="s">
        <v>207</v>
      </c>
      <c r="H180" s="151" t="s">
        <v>3</v>
      </c>
      <c r="L180" s="149"/>
      <c r="M180" s="153"/>
      <c r="N180" s="154"/>
      <c r="O180" s="154"/>
      <c r="P180" s="154"/>
      <c r="Q180" s="154"/>
      <c r="R180" s="154"/>
      <c r="S180" s="154"/>
      <c r="T180" s="155"/>
      <c r="AT180" s="151" t="s">
        <v>137</v>
      </c>
      <c r="AU180" s="151" t="s">
        <v>135</v>
      </c>
      <c r="AV180" s="13" t="s">
        <v>79</v>
      </c>
      <c r="AW180" s="13" t="s">
        <v>33</v>
      </c>
      <c r="AX180" s="13" t="s">
        <v>71</v>
      </c>
      <c r="AY180" s="151" t="s">
        <v>127</v>
      </c>
    </row>
    <row r="181" spans="1:65" s="14" customFormat="1">
      <c r="B181" s="156"/>
      <c r="D181" s="150" t="s">
        <v>137</v>
      </c>
      <c r="E181" s="157" t="s">
        <v>3</v>
      </c>
      <c r="F181" s="158" t="s">
        <v>243</v>
      </c>
      <c r="H181" s="159">
        <v>1099.21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7" t="s">
        <v>137</v>
      </c>
      <c r="AU181" s="157" t="s">
        <v>135</v>
      </c>
      <c r="AV181" s="14" t="s">
        <v>135</v>
      </c>
      <c r="AW181" s="14" t="s">
        <v>33</v>
      </c>
      <c r="AX181" s="14" t="s">
        <v>71</v>
      </c>
      <c r="AY181" s="157" t="s">
        <v>127</v>
      </c>
    </row>
    <row r="182" spans="1:65" s="15" customFormat="1">
      <c r="B182" s="163"/>
      <c r="D182" s="150" t="s">
        <v>137</v>
      </c>
      <c r="E182" s="164" t="s">
        <v>3</v>
      </c>
      <c r="F182" s="165" t="s">
        <v>142</v>
      </c>
      <c r="H182" s="166">
        <v>1099.21</v>
      </c>
      <c r="L182" s="163"/>
      <c r="M182" s="167"/>
      <c r="N182" s="168"/>
      <c r="O182" s="168"/>
      <c r="P182" s="168"/>
      <c r="Q182" s="168"/>
      <c r="R182" s="168"/>
      <c r="S182" s="168"/>
      <c r="T182" s="169"/>
      <c r="AT182" s="164" t="s">
        <v>137</v>
      </c>
      <c r="AU182" s="164" t="s">
        <v>135</v>
      </c>
      <c r="AV182" s="15" t="s">
        <v>134</v>
      </c>
      <c r="AW182" s="15" t="s">
        <v>33</v>
      </c>
      <c r="AX182" s="15" t="s">
        <v>79</v>
      </c>
      <c r="AY182" s="164" t="s">
        <v>127</v>
      </c>
    </row>
    <row r="183" spans="1:65" s="2" customFormat="1" ht="36" customHeight="1">
      <c r="A183" s="31"/>
      <c r="B183" s="136"/>
      <c r="C183" s="137" t="s">
        <v>244</v>
      </c>
      <c r="D183" s="137" t="s">
        <v>129</v>
      </c>
      <c r="E183" s="138" t="s">
        <v>245</v>
      </c>
      <c r="F183" s="139" t="s">
        <v>246</v>
      </c>
      <c r="G183" s="140" t="s">
        <v>132</v>
      </c>
      <c r="H183" s="141">
        <v>39.567999999999998</v>
      </c>
      <c r="I183" s="142"/>
      <c r="J183" s="142">
        <f>ROUND(I183*H183,2)</f>
        <v>0</v>
      </c>
      <c r="K183" s="139" t="s">
        <v>133</v>
      </c>
      <c r="L183" s="32"/>
      <c r="M183" s="143" t="s">
        <v>3</v>
      </c>
      <c r="N183" s="144" t="s">
        <v>43</v>
      </c>
      <c r="O183" s="145">
        <v>0.33</v>
      </c>
      <c r="P183" s="145">
        <f>O183*H183</f>
        <v>13.05744</v>
      </c>
      <c r="Q183" s="145">
        <v>4.3839999999999999E-3</v>
      </c>
      <c r="R183" s="145">
        <f>Q183*H183</f>
        <v>0.17346611199999998</v>
      </c>
      <c r="S183" s="145">
        <v>0</v>
      </c>
      <c r="T183" s="146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7" t="s">
        <v>134</v>
      </c>
      <c r="AT183" s="147" t="s">
        <v>129</v>
      </c>
      <c r="AU183" s="147" t="s">
        <v>135</v>
      </c>
      <c r="AY183" s="19" t="s">
        <v>127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9" t="s">
        <v>135</v>
      </c>
      <c r="BK183" s="148">
        <f>ROUND(I183*H183,2)</f>
        <v>0</v>
      </c>
      <c r="BL183" s="19" t="s">
        <v>134</v>
      </c>
      <c r="BM183" s="147" t="s">
        <v>247</v>
      </c>
    </row>
    <row r="184" spans="1:65" s="13" customFormat="1">
      <c r="B184" s="149"/>
      <c r="D184" s="150" t="s">
        <v>137</v>
      </c>
      <c r="E184" s="151" t="s">
        <v>3</v>
      </c>
      <c r="F184" s="152" t="s">
        <v>138</v>
      </c>
      <c r="H184" s="151" t="s">
        <v>3</v>
      </c>
      <c r="L184" s="149"/>
      <c r="M184" s="153"/>
      <c r="N184" s="154"/>
      <c r="O184" s="154"/>
      <c r="P184" s="154"/>
      <c r="Q184" s="154"/>
      <c r="R184" s="154"/>
      <c r="S184" s="154"/>
      <c r="T184" s="155"/>
      <c r="AT184" s="151" t="s">
        <v>137</v>
      </c>
      <c r="AU184" s="151" t="s">
        <v>135</v>
      </c>
      <c r="AV184" s="13" t="s">
        <v>79</v>
      </c>
      <c r="AW184" s="13" t="s">
        <v>33</v>
      </c>
      <c r="AX184" s="13" t="s">
        <v>71</v>
      </c>
      <c r="AY184" s="151" t="s">
        <v>127</v>
      </c>
    </row>
    <row r="185" spans="1:65" s="13" customFormat="1">
      <c r="B185" s="149"/>
      <c r="D185" s="150" t="s">
        <v>137</v>
      </c>
      <c r="E185" s="151" t="s">
        <v>3</v>
      </c>
      <c r="F185" s="152" t="s">
        <v>213</v>
      </c>
      <c r="H185" s="151" t="s">
        <v>3</v>
      </c>
      <c r="L185" s="149"/>
      <c r="M185" s="153"/>
      <c r="N185" s="154"/>
      <c r="O185" s="154"/>
      <c r="P185" s="154"/>
      <c r="Q185" s="154"/>
      <c r="R185" s="154"/>
      <c r="S185" s="154"/>
      <c r="T185" s="155"/>
      <c r="AT185" s="151" t="s">
        <v>137</v>
      </c>
      <c r="AU185" s="151" t="s">
        <v>135</v>
      </c>
      <c r="AV185" s="13" t="s">
        <v>79</v>
      </c>
      <c r="AW185" s="13" t="s">
        <v>33</v>
      </c>
      <c r="AX185" s="13" t="s">
        <v>71</v>
      </c>
      <c r="AY185" s="151" t="s">
        <v>127</v>
      </c>
    </row>
    <row r="186" spans="1:65" s="13" customFormat="1" ht="20">
      <c r="B186" s="149"/>
      <c r="D186" s="150" t="s">
        <v>137</v>
      </c>
      <c r="E186" s="151" t="s">
        <v>3</v>
      </c>
      <c r="F186" s="152" t="s">
        <v>248</v>
      </c>
      <c r="H186" s="151" t="s">
        <v>3</v>
      </c>
      <c r="L186" s="149"/>
      <c r="M186" s="153"/>
      <c r="N186" s="154"/>
      <c r="O186" s="154"/>
      <c r="P186" s="154"/>
      <c r="Q186" s="154"/>
      <c r="R186" s="154"/>
      <c r="S186" s="154"/>
      <c r="T186" s="155"/>
      <c r="AT186" s="151" t="s">
        <v>137</v>
      </c>
      <c r="AU186" s="151" t="s">
        <v>135</v>
      </c>
      <c r="AV186" s="13" t="s">
        <v>79</v>
      </c>
      <c r="AW186" s="13" t="s">
        <v>33</v>
      </c>
      <c r="AX186" s="13" t="s">
        <v>71</v>
      </c>
      <c r="AY186" s="151" t="s">
        <v>127</v>
      </c>
    </row>
    <row r="187" spans="1:65" s="14" customFormat="1">
      <c r="B187" s="156"/>
      <c r="D187" s="150" t="s">
        <v>137</v>
      </c>
      <c r="E187" s="157" t="s">
        <v>3</v>
      </c>
      <c r="F187" s="158" t="s">
        <v>249</v>
      </c>
      <c r="H187" s="159">
        <v>7.6379999999999999</v>
      </c>
      <c r="L187" s="156"/>
      <c r="M187" s="160"/>
      <c r="N187" s="161"/>
      <c r="O187" s="161"/>
      <c r="P187" s="161"/>
      <c r="Q187" s="161"/>
      <c r="R187" s="161"/>
      <c r="S187" s="161"/>
      <c r="T187" s="162"/>
      <c r="AT187" s="157" t="s">
        <v>137</v>
      </c>
      <c r="AU187" s="157" t="s">
        <v>135</v>
      </c>
      <c r="AV187" s="14" t="s">
        <v>135</v>
      </c>
      <c r="AW187" s="14" t="s">
        <v>33</v>
      </c>
      <c r="AX187" s="14" t="s">
        <v>71</v>
      </c>
      <c r="AY187" s="157" t="s">
        <v>127</v>
      </c>
    </row>
    <row r="188" spans="1:65" s="13" customFormat="1">
      <c r="B188" s="149"/>
      <c r="D188" s="150" t="s">
        <v>137</v>
      </c>
      <c r="E188" s="151" t="s">
        <v>3</v>
      </c>
      <c r="F188" s="152" t="s">
        <v>250</v>
      </c>
      <c r="H188" s="151" t="s">
        <v>3</v>
      </c>
      <c r="L188" s="149"/>
      <c r="M188" s="153"/>
      <c r="N188" s="154"/>
      <c r="O188" s="154"/>
      <c r="P188" s="154"/>
      <c r="Q188" s="154"/>
      <c r="R188" s="154"/>
      <c r="S188" s="154"/>
      <c r="T188" s="155"/>
      <c r="AT188" s="151" t="s">
        <v>137</v>
      </c>
      <c r="AU188" s="151" t="s">
        <v>135</v>
      </c>
      <c r="AV188" s="13" t="s">
        <v>79</v>
      </c>
      <c r="AW188" s="13" t="s">
        <v>33</v>
      </c>
      <c r="AX188" s="13" t="s">
        <v>71</v>
      </c>
      <c r="AY188" s="151" t="s">
        <v>127</v>
      </c>
    </row>
    <row r="189" spans="1:65" s="14" customFormat="1">
      <c r="B189" s="156"/>
      <c r="D189" s="150" t="s">
        <v>137</v>
      </c>
      <c r="E189" s="157" t="s">
        <v>3</v>
      </c>
      <c r="F189" s="158" t="s">
        <v>251</v>
      </c>
      <c r="H189" s="159">
        <v>2</v>
      </c>
      <c r="L189" s="156"/>
      <c r="M189" s="160"/>
      <c r="N189" s="161"/>
      <c r="O189" s="161"/>
      <c r="P189" s="161"/>
      <c r="Q189" s="161"/>
      <c r="R189" s="161"/>
      <c r="S189" s="161"/>
      <c r="T189" s="162"/>
      <c r="AT189" s="157" t="s">
        <v>137</v>
      </c>
      <c r="AU189" s="157" t="s">
        <v>135</v>
      </c>
      <c r="AV189" s="14" t="s">
        <v>135</v>
      </c>
      <c r="AW189" s="14" t="s">
        <v>33</v>
      </c>
      <c r="AX189" s="14" t="s">
        <v>71</v>
      </c>
      <c r="AY189" s="157" t="s">
        <v>127</v>
      </c>
    </row>
    <row r="190" spans="1:65" s="13" customFormat="1">
      <c r="B190" s="149"/>
      <c r="D190" s="150" t="s">
        <v>137</v>
      </c>
      <c r="E190" s="151" t="s">
        <v>3</v>
      </c>
      <c r="F190" s="152" t="s">
        <v>252</v>
      </c>
      <c r="H190" s="151" t="s">
        <v>3</v>
      </c>
      <c r="L190" s="149"/>
      <c r="M190" s="153"/>
      <c r="N190" s="154"/>
      <c r="O190" s="154"/>
      <c r="P190" s="154"/>
      <c r="Q190" s="154"/>
      <c r="R190" s="154"/>
      <c r="S190" s="154"/>
      <c r="T190" s="155"/>
      <c r="AT190" s="151" t="s">
        <v>137</v>
      </c>
      <c r="AU190" s="151" t="s">
        <v>135</v>
      </c>
      <c r="AV190" s="13" t="s">
        <v>79</v>
      </c>
      <c r="AW190" s="13" t="s">
        <v>33</v>
      </c>
      <c r="AX190" s="13" t="s">
        <v>71</v>
      </c>
      <c r="AY190" s="151" t="s">
        <v>127</v>
      </c>
    </row>
    <row r="191" spans="1:65" s="14" customFormat="1">
      <c r="B191" s="156"/>
      <c r="D191" s="150" t="s">
        <v>137</v>
      </c>
      <c r="E191" s="157" t="s">
        <v>3</v>
      </c>
      <c r="F191" s="158" t="s">
        <v>253</v>
      </c>
      <c r="H191" s="159">
        <v>21.93</v>
      </c>
      <c r="L191" s="156"/>
      <c r="M191" s="160"/>
      <c r="N191" s="161"/>
      <c r="O191" s="161"/>
      <c r="P191" s="161"/>
      <c r="Q191" s="161"/>
      <c r="R191" s="161"/>
      <c r="S191" s="161"/>
      <c r="T191" s="162"/>
      <c r="AT191" s="157" t="s">
        <v>137</v>
      </c>
      <c r="AU191" s="157" t="s">
        <v>135</v>
      </c>
      <c r="AV191" s="14" t="s">
        <v>135</v>
      </c>
      <c r="AW191" s="14" t="s">
        <v>33</v>
      </c>
      <c r="AX191" s="14" t="s">
        <v>71</v>
      </c>
      <c r="AY191" s="157" t="s">
        <v>127</v>
      </c>
    </row>
    <row r="192" spans="1:65" s="13" customFormat="1">
      <c r="B192" s="149"/>
      <c r="D192" s="150" t="s">
        <v>137</v>
      </c>
      <c r="E192" s="151" t="s">
        <v>3</v>
      </c>
      <c r="F192" s="152" t="s">
        <v>254</v>
      </c>
      <c r="H192" s="151" t="s">
        <v>3</v>
      </c>
      <c r="L192" s="149"/>
      <c r="M192" s="153"/>
      <c r="N192" s="154"/>
      <c r="O192" s="154"/>
      <c r="P192" s="154"/>
      <c r="Q192" s="154"/>
      <c r="R192" s="154"/>
      <c r="S192" s="154"/>
      <c r="T192" s="155"/>
      <c r="AT192" s="151" t="s">
        <v>137</v>
      </c>
      <c r="AU192" s="151" t="s">
        <v>135</v>
      </c>
      <c r="AV192" s="13" t="s">
        <v>79</v>
      </c>
      <c r="AW192" s="13" t="s">
        <v>33</v>
      </c>
      <c r="AX192" s="13" t="s">
        <v>71</v>
      </c>
      <c r="AY192" s="151" t="s">
        <v>127</v>
      </c>
    </row>
    <row r="193" spans="1:65" s="14" customFormat="1">
      <c r="B193" s="156"/>
      <c r="D193" s="150" t="s">
        <v>137</v>
      </c>
      <c r="E193" s="157" t="s">
        <v>3</v>
      </c>
      <c r="F193" s="158" t="s">
        <v>255</v>
      </c>
      <c r="H193" s="159">
        <v>8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137</v>
      </c>
      <c r="AU193" s="157" t="s">
        <v>135</v>
      </c>
      <c r="AV193" s="14" t="s">
        <v>135</v>
      </c>
      <c r="AW193" s="14" t="s">
        <v>33</v>
      </c>
      <c r="AX193" s="14" t="s">
        <v>71</v>
      </c>
      <c r="AY193" s="157" t="s">
        <v>127</v>
      </c>
    </row>
    <row r="194" spans="1:65" s="15" customFormat="1">
      <c r="B194" s="163"/>
      <c r="D194" s="150" t="s">
        <v>137</v>
      </c>
      <c r="E194" s="164" t="s">
        <v>3</v>
      </c>
      <c r="F194" s="165" t="s">
        <v>142</v>
      </c>
      <c r="H194" s="166">
        <v>39.567999999999998</v>
      </c>
      <c r="L194" s="163"/>
      <c r="M194" s="167"/>
      <c r="N194" s="168"/>
      <c r="O194" s="168"/>
      <c r="P194" s="168"/>
      <c r="Q194" s="168"/>
      <c r="R194" s="168"/>
      <c r="S194" s="168"/>
      <c r="T194" s="169"/>
      <c r="AT194" s="164" t="s">
        <v>137</v>
      </c>
      <c r="AU194" s="164" t="s">
        <v>135</v>
      </c>
      <c r="AV194" s="15" t="s">
        <v>134</v>
      </c>
      <c r="AW194" s="15" t="s">
        <v>33</v>
      </c>
      <c r="AX194" s="15" t="s">
        <v>79</v>
      </c>
      <c r="AY194" s="164" t="s">
        <v>127</v>
      </c>
    </row>
    <row r="195" spans="1:65" s="2" customFormat="1" ht="48" customHeight="1">
      <c r="A195" s="31"/>
      <c r="B195" s="136"/>
      <c r="C195" s="137" t="s">
        <v>8</v>
      </c>
      <c r="D195" s="137" t="s">
        <v>129</v>
      </c>
      <c r="E195" s="138" t="s">
        <v>256</v>
      </c>
      <c r="F195" s="139" t="s">
        <v>257</v>
      </c>
      <c r="G195" s="140" t="s">
        <v>132</v>
      </c>
      <c r="H195" s="141">
        <v>72.343000000000004</v>
      </c>
      <c r="I195" s="142"/>
      <c r="J195" s="142">
        <f>ROUND(I195*H195,2)</f>
        <v>0</v>
      </c>
      <c r="K195" s="139" t="s">
        <v>133</v>
      </c>
      <c r="L195" s="32"/>
      <c r="M195" s="143" t="s">
        <v>3</v>
      </c>
      <c r="N195" s="144" t="s">
        <v>43</v>
      </c>
      <c r="O195" s="145">
        <v>1.02</v>
      </c>
      <c r="P195" s="145">
        <f>O195*H195</f>
        <v>73.789860000000004</v>
      </c>
      <c r="Q195" s="145">
        <v>8.3540799999999998E-3</v>
      </c>
      <c r="R195" s="145">
        <f>Q195*H195</f>
        <v>0.60435920943999999</v>
      </c>
      <c r="S195" s="145">
        <v>0</v>
      </c>
      <c r="T195" s="146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7" t="s">
        <v>134</v>
      </c>
      <c r="AT195" s="147" t="s">
        <v>129</v>
      </c>
      <c r="AU195" s="147" t="s">
        <v>135</v>
      </c>
      <c r="AY195" s="19" t="s">
        <v>127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9" t="s">
        <v>135</v>
      </c>
      <c r="BK195" s="148">
        <f>ROUND(I195*H195,2)</f>
        <v>0</v>
      </c>
      <c r="BL195" s="19" t="s">
        <v>134</v>
      </c>
      <c r="BM195" s="147" t="s">
        <v>258</v>
      </c>
    </row>
    <row r="196" spans="1:65" s="13" customFormat="1">
      <c r="B196" s="149"/>
      <c r="D196" s="150" t="s">
        <v>137</v>
      </c>
      <c r="E196" s="151" t="s">
        <v>3</v>
      </c>
      <c r="F196" s="152" t="s">
        <v>138</v>
      </c>
      <c r="H196" s="151" t="s">
        <v>3</v>
      </c>
      <c r="L196" s="149"/>
      <c r="M196" s="153"/>
      <c r="N196" s="154"/>
      <c r="O196" s="154"/>
      <c r="P196" s="154"/>
      <c r="Q196" s="154"/>
      <c r="R196" s="154"/>
      <c r="S196" s="154"/>
      <c r="T196" s="155"/>
      <c r="AT196" s="151" t="s">
        <v>137</v>
      </c>
      <c r="AU196" s="151" t="s">
        <v>135</v>
      </c>
      <c r="AV196" s="13" t="s">
        <v>79</v>
      </c>
      <c r="AW196" s="13" t="s">
        <v>33</v>
      </c>
      <c r="AX196" s="13" t="s">
        <v>71</v>
      </c>
      <c r="AY196" s="151" t="s">
        <v>127</v>
      </c>
    </row>
    <row r="197" spans="1:65" s="13" customFormat="1">
      <c r="B197" s="149"/>
      <c r="D197" s="150" t="s">
        <v>137</v>
      </c>
      <c r="E197" s="151" t="s">
        <v>3</v>
      </c>
      <c r="F197" s="152" t="s">
        <v>259</v>
      </c>
      <c r="H197" s="151" t="s">
        <v>3</v>
      </c>
      <c r="L197" s="149"/>
      <c r="M197" s="153"/>
      <c r="N197" s="154"/>
      <c r="O197" s="154"/>
      <c r="P197" s="154"/>
      <c r="Q197" s="154"/>
      <c r="R197" s="154"/>
      <c r="S197" s="154"/>
      <c r="T197" s="155"/>
      <c r="AT197" s="151" t="s">
        <v>137</v>
      </c>
      <c r="AU197" s="151" t="s">
        <v>135</v>
      </c>
      <c r="AV197" s="13" t="s">
        <v>79</v>
      </c>
      <c r="AW197" s="13" t="s">
        <v>33</v>
      </c>
      <c r="AX197" s="13" t="s">
        <v>71</v>
      </c>
      <c r="AY197" s="151" t="s">
        <v>127</v>
      </c>
    </row>
    <row r="198" spans="1:65" s="14" customFormat="1">
      <c r="B198" s="156"/>
      <c r="D198" s="150" t="s">
        <v>137</v>
      </c>
      <c r="E198" s="157" t="s">
        <v>3</v>
      </c>
      <c r="F198" s="158" t="s">
        <v>260</v>
      </c>
      <c r="H198" s="159">
        <v>27.658000000000001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AT198" s="157" t="s">
        <v>137</v>
      </c>
      <c r="AU198" s="157" t="s">
        <v>135</v>
      </c>
      <c r="AV198" s="14" t="s">
        <v>135</v>
      </c>
      <c r="AW198" s="14" t="s">
        <v>33</v>
      </c>
      <c r="AX198" s="14" t="s">
        <v>71</v>
      </c>
      <c r="AY198" s="157" t="s">
        <v>127</v>
      </c>
    </row>
    <row r="199" spans="1:65" s="14" customFormat="1">
      <c r="B199" s="156"/>
      <c r="D199" s="150" t="s">
        <v>137</v>
      </c>
      <c r="E199" s="157" t="s">
        <v>3</v>
      </c>
      <c r="F199" s="158" t="s">
        <v>261</v>
      </c>
      <c r="H199" s="159">
        <v>3.22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137</v>
      </c>
      <c r="AU199" s="157" t="s">
        <v>135</v>
      </c>
      <c r="AV199" s="14" t="s">
        <v>135</v>
      </c>
      <c r="AW199" s="14" t="s">
        <v>33</v>
      </c>
      <c r="AX199" s="14" t="s">
        <v>71</v>
      </c>
      <c r="AY199" s="157" t="s">
        <v>127</v>
      </c>
    </row>
    <row r="200" spans="1:65" s="14" customFormat="1">
      <c r="B200" s="156"/>
      <c r="D200" s="150" t="s">
        <v>137</v>
      </c>
      <c r="E200" s="157" t="s">
        <v>3</v>
      </c>
      <c r="F200" s="158" t="s">
        <v>262</v>
      </c>
      <c r="H200" s="159">
        <v>22.62</v>
      </c>
      <c r="L200" s="156"/>
      <c r="M200" s="160"/>
      <c r="N200" s="161"/>
      <c r="O200" s="161"/>
      <c r="P200" s="161"/>
      <c r="Q200" s="161"/>
      <c r="R200" s="161"/>
      <c r="S200" s="161"/>
      <c r="T200" s="162"/>
      <c r="AT200" s="157" t="s">
        <v>137</v>
      </c>
      <c r="AU200" s="157" t="s">
        <v>135</v>
      </c>
      <c r="AV200" s="14" t="s">
        <v>135</v>
      </c>
      <c r="AW200" s="14" t="s">
        <v>33</v>
      </c>
      <c r="AX200" s="14" t="s">
        <v>71</v>
      </c>
      <c r="AY200" s="157" t="s">
        <v>127</v>
      </c>
    </row>
    <row r="201" spans="1:65" s="14" customFormat="1">
      <c r="B201" s="156"/>
      <c r="D201" s="150" t="s">
        <v>137</v>
      </c>
      <c r="E201" s="157" t="s">
        <v>3</v>
      </c>
      <c r="F201" s="158" t="s">
        <v>263</v>
      </c>
      <c r="H201" s="159">
        <v>30.777999999999999</v>
      </c>
      <c r="L201" s="156"/>
      <c r="M201" s="160"/>
      <c r="N201" s="161"/>
      <c r="O201" s="161"/>
      <c r="P201" s="161"/>
      <c r="Q201" s="161"/>
      <c r="R201" s="161"/>
      <c r="S201" s="161"/>
      <c r="T201" s="162"/>
      <c r="AT201" s="157" t="s">
        <v>137</v>
      </c>
      <c r="AU201" s="157" t="s">
        <v>135</v>
      </c>
      <c r="AV201" s="14" t="s">
        <v>135</v>
      </c>
      <c r="AW201" s="14" t="s">
        <v>33</v>
      </c>
      <c r="AX201" s="14" t="s">
        <v>71</v>
      </c>
      <c r="AY201" s="157" t="s">
        <v>127</v>
      </c>
    </row>
    <row r="202" spans="1:65" s="14" customFormat="1">
      <c r="B202" s="156"/>
      <c r="D202" s="150" t="s">
        <v>137</v>
      </c>
      <c r="E202" s="157" t="s">
        <v>3</v>
      </c>
      <c r="F202" s="158" t="s">
        <v>264</v>
      </c>
      <c r="H202" s="159">
        <v>2.1070000000000002</v>
      </c>
      <c r="L202" s="156"/>
      <c r="M202" s="160"/>
      <c r="N202" s="161"/>
      <c r="O202" s="161"/>
      <c r="P202" s="161"/>
      <c r="Q202" s="161"/>
      <c r="R202" s="161"/>
      <c r="S202" s="161"/>
      <c r="T202" s="162"/>
      <c r="AT202" s="157" t="s">
        <v>137</v>
      </c>
      <c r="AU202" s="157" t="s">
        <v>135</v>
      </c>
      <c r="AV202" s="14" t="s">
        <v>135</v>
      </c>
      <c r="AW202" s="14" t="s">
        <v>33</v>
      </c>
      <c r="AX202" s="14" t="s">
        <v>71</v>
      </c>
      <c r="AY202" s="157" t="s">
        <v>127</v>
      </c>
    </row>
    <row r="203" spans="1:65" s="13" customFormat="1">
      <c r="B203" s="149"/>
      <c r="D203" s="150" t="s">
        <v>137</v>
      </c>
      <c r="E203" s="151" t="s">
        <v>3</v>
      </c>
      <c r="F203" s="152" t="s">
        <v>265</v>
      </c>
      <c r="H203" s="151" t="s">
        <v>3</v>
      </c>
      <c r="L203" s="149"/>
      <c r="M203" s="153"/>
      <c r="N203" s="154"/>
      <c r="O203" s="154"/>
      <c r="P203" s="154"/>
      <c r="Q203" s="154"/>
      <c r="R203" s="154"/>
      <c r="S203" s="154"/>
      <c r="T203" s="155"/>
      <c r="AT203" s="151" t="s">
        <v>137</v>
      </c>
      <c r="AU203" s="151" t="s">
        <v>135</v>
      </c>
      <c r="AV203" s="13" t="s">
        <v>79</v>
      </c>
      <c r="AW203" s="13" t="s">
        <v>33</v>
      </c>
      <c r="AX203" s="13" t="s">
        <v>71</v>
      </c>
      <c r="AY203" s="151" t="s">
        <v>127</v>
      </c>
    </row>
    <row r="204" spans="1:65" s="14" customFormat="1">
      <c r="B204" s="156"/>
      <c r="D204" s="150" t="s">
        <v>137</v>
      </c>
      <c r="E204" s="157" t="s">
        <v>3</v>
      </c>
      <c r="F204" s="158" t="s">
        <v>266</v>
      </c>
      <c r="H204" s="159">
        <v>-5.4</v>
      </c>
      <c r="L204" s="156"/>
      <c r="M204" s="160"/>
      <c r="N204" s="161"/>
      <c r="O204" s="161"/>
      <c r="P204" s="161"/>
      <c r="Q204" s="161"/>
      <c r="R204" s="161"/>
      <c r="S204" s="161"/>
      <c r="T204" s="162"/>
      <c r="AT204" s="157" t="s">
        <v>137</v>
      </c>
      <c r="AU204" s="157" t="s">
        <v>135</v>
      </c>
      <c r="AV204" s="14" t="s">
        <v>135</v>
      </c>
      <c r="AW204" s="14" t="s">
        <v>33</v>
      </c>
      <c r="AX204" s="14" t="s">
        <v>71</v>
      </c>
      <c r="AY204" s="157" t="s">
        <v>127</v>
      </c>
    </row>
    <row r="205" spans="1:65" s="14" customFormat="1">
      <c r="B205" s="156"/>
      <c r="D205" s="150" t="s">
        <v>137</v>
      </c>
      <c r="E205" s="157" t="s">
        <v>3</v>
      </c>
      <c r="F205" s="158" t="s">
        <v>267</v>
      </c>
      <c r="H205" s="159">
        <v>-8.64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137</v>
      </c>
      <c r="AU205" s="157" t="s">
        <v>135</v>
      </c>
      <c r="AV205" s="14" t="s">
        <v>135</v>
      </c>
      <c r="AW205" s="14" t="s">
        <v>33</v>
      </c>
      <c r="AX205" s="14" t="s">
        <v>71</v>
      </c>
      <c r="AY205" s="157" t="s">
        <v>127</v>
      </c>
    </row>
    <row r="206" spans="1:65" s="15" customFormat="1">
      <c r="B206" s="163"/>
      <c r="D206" s="150" t="s">
        <v>137</v>
      </c>
      <c r="E206" s="164" t="s">
        <v>3</v>
      </c>
      <c r="F206" s="165" t="s">
        <v>142</v>
      </c>
      <c r="H206" s="166">
        <v>72.343000000000004</v>
      </c>
      <c r="L206" s="163"/>
      <c r="M206" s="167"/>
      <c r="N206" s="168"/>
      <c r="O206" s="168"/>
      <c r="P206" s="168"/>
      <c r="Q206" s="168"/>
      <c r="R206" s="168"/>
      <c r="S206" s="168"/>
      <c r="T206" s="169"/>
      <c r="AT206" s="164" t="s">
        <v>137</v>
      </c>
      <c r="AU206" s="164" t="s">
        <v>135</v>
      </c>
      <c r="AV206" s="15" t="s">
        <v>134</v>
      </c>
      <c r="AW206" s="15" t="s">
        <v>33</v>
      </c>
      <c r="AX206" s="15" t="s">
        <v>79</v>
      </c>
      <c r="AY206" s="164" t="s">
        <v>127</v>
      </c>
    </row>
    <row r="207" spans="1:65" s="2" customFormat="1" ht="24" customHeight="1">
      <c r="A207" s="31"/>
      <c r="B207" s="136"/>
      <c r="C207" s="170" t="s">
        <v>268</v>
      </c>
      <c r="D207" s="170" t="s">
        <v>179</v>
      </c>
      <c r="E207" s="171" t="s">
        <v>269</v>
      </c>
      <c r="F207" s="172" t="s">
        <v>1319</v>
      </c>
      <c r="G207" s="173" t="s">
        <v>132</v>
      </c>
      <c r="H207" s="174">
        <v>73.790000000000006</v>
      </c>
      <c r="I207" s="175"/>
      <c r="J207" s="175">
        <f>ROUND(I207*H207,2)</f>
        <v>0</v>
      </c>
      <c r="K207" s="172" t="s">
        <v>133</v>
      </c>
      <c r="L207" s="176"/>
      <c r="M207" s="177" t="s">
        <v>3</v>
      </c>
      <c r="N207" s="178" t="s">
        <v>43</v>
      </c>
      <c r="O207" s="145">
        <v>0</v>
      </c>
      <c r="P207" s="145">
        <f>O207*H207</f>
        <v>0</v>
      </c>
      <c r="Q207" s="145">
        <v>2.3999999999999998E-3</v>
      </c>
      <c r="R207" s="145">
        <f>Q207*H207</f>
        <v>0.177096</v>
      </c>
      <c r="S207" s="145">
        <v>0</v>
      </c>
      <c r="T207" s="146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7" t="s">
        <v>173</v>
      </c>
      <c r="AT207" s="147" t="s">
        <v>179</v>
      </c>
      <c r="AU207" s="147" t="s">
        <v>135</v>
      </c>
      <c r="AY207" s="19" t="s">
        <v>127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9" t="s">
        <v>135</v>
      </c>
      <c r="BK207" s="148">
        <f>ROUND(I207*H207,2)</f>
        <v>0</v>
      </c>
      <c r="BL207" s="19" t="s">
        <v>134</v>
      </c>
      <c r="BM207" s="147" t="s">
        <v>270</v>
      </c>
    </row>
    <row r="208" spans="1:65" s="14" customFormat="1">
      <c r="B208" s="156"/>
      <c r="D208" s="150" t="s">
        <v>137</v>
      </c>
      <c r="F208" s="158" t="s">
        <v>271</v>
      </c>
      <c r="H208" s="159">
        <v>73.790000000000006</v>
      </c>
      <c r="L208" s="156"/>
      <c r="M208" s="160"/>
      <c r="N208" s="161"/>
      <c r="O208" s="161"/>
      <c r="P208" s="161"/>
      <c r="Q208" s="161"/>
      <c r="R208" s="161"/>
      <c r="S208" s="161"/>
      <c r="T208" s="162"/>
      <c r="AT208" s="157" t="s">
        <v>137</v>
      </c>
      <c r="AU208" s="157" t="s">
        <v>135</v>
      </c>
      <c r="AV208" s="14" t="s">
        <v>135</v>
      </c>
      <c r="AW208" s="14" t="s">
        <v>4</v>
      </c>
      <c r="AX208" s="14" t="s">
        <v>79</v>
      </c>
      <c r="AY208" s="157" t="s">
        <v>127</v>
      </c>
    </row>
    <row r="209" spans="1:65" s="2" customFormat="1" ht="48" customHeight="1">
      <c r="A209" s="31"/>
      <c r="B209" s="136"/>
      <c r="C209" s="137" t="s">
        <v>272</v>
      </c>
      <c r="D209" s="137" t="s">
        <v>129</v>
      </c>
      <c r="E209" s="138" t="s">
        <v>273</v>
      </c>
      <c r="F209" s="139" t="s">
        <v>274</v>
      </c>
      <c r="G209" s="140" t="s">
        <v>275</v>
      </c>
      <c r="H209" s="141">
        <v>162</v>
      </c>
      <c r="I209" s="142"/>
      <c r="J209" s="142">
        <f>ROUND(I209*H209,2)</f>
        <v>0</v>
      </c>
      <c r="K209" s="139" t="s">
        <v>133</v>
      </c>
      <c r="L209" s="32"/>
      <c r="M209" s="143" t="s">
        <v>3</v>
      </c>
      <c r="N209" s="144" t="s">
        <v>43</v>
      </c>
      <c r="O209" s="145">
        <v>0.3</v>
      </c>
      <c r="P209" s="145">
        <f>O209*H209</f>
        <v>48.6</v>
      </c>
      <c r="Q209" s="145">
        <v>1.7600000000000001E-3</v>
      </c>
      <c r="R209" s="145">
        <f>Q209*H209</f>
        <v>0.28511999999999998</v>
      </c>
      <c r="S209" s="145">
        <v>0</v>
      </c>
      <c r="T209" s="146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7" t="s">
        <v>134</v>
      </c>
      <c r="AT209" s="147" t="s">
        <v>129</v>
      </c>
      <c r="AU209" s="147" t="s">
        <v>135</v>
      </c>
      <c r="AY209" s="19" t="s">
        <v>127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9" t="s">
        <v>135</v>
      </c>
      <c r="BK209" s="148">
        <f>ROUND(I209*H209,2)</f>
        <v>0</v>
      </c>
      <c r="BL209" s="19" t="s">
        <v>134</v>
      </c>
      <c r="BM209" s="147" t="s">
        <v>276</v>
      </c>
    </row>
    <row r="210" spans="1:65" s="13" customFormat="1">
      <c r="B210" s="149"/>
      <c r="D210" s="150" t="s">
        <v>137</v>
      </c>
      <c r="E210" s="151" t="s">
        <v>3</v>
      </c>
      <c r="F210" s="152" t="s">
        <v>138</v>
      </c>
      <c r="H210" s="151" t="s">
        <v>3</v>
      </c>
      <c r="L210" s="149"/>
      <c r="M210" s="153"/>
      <c r="N210" s="154"/>
      <c r="O210" s="154"/>
      <c r="P210" s="154"/>
      <c r="Q210" s="154"/>
      <c r="R210" s="154"/>
      <c r="S210" s="154"/>
      <c r="T210" s="155"/>
      <c r="AT210" s="151" t="s">
        <v>137</v>
      </c>
      <c r="AU210" s="151" t="s">
        <v>135</v>
      </c>
      <c r="AV210" s="13" t="s">
        <v>79</v>
      </c>
      <c r="AW210" s="13" t="s">
        <v>33</v>
      </c>
      <c r="AX210" s="13" t="s">
        <v>71</v>
      </c>
      <c r="AY210" s="151" t="s">
        <v>127</v>
      </c>
    </row>
    <row r="211" spans="1:65" s="13" customFormat="1">
      <c r="B211" s="149"/>
      <c r="D211" s="150" t="s">
        <v>137</v>
      </c>
      <c r="E211" s="151" t="s">
        <v>3</v>
      </c>
      <c r="F211" s="152" t="s">
        <v>277</v>
      </c>
      <c r="H211" s="151" t="s">
        <v>3</v>
      </c>
      <c r="L211" s="149"/>
      <c r="M211" s="153"/>
      <c r="N211" s="154"/>
      <c r="O211" s="154"/>
      <c r="P211" s="154"/>
      <c r="Q211" s="154"/>
      <c r="R211" s="154"/>
      <c r="S211" s="154"/>
      <c r="T211" s="155"/>
      <c r="AT211" s="151" t="s">
        <v>137</v>
      </c>
      <c r="AU211" s="151" t="s">
        <v>135</v>
      </c>
      <c r="AV211" s="13" t="s">
        <v>79</v>
      </c>
      <c r="AW211" s="13" t="s">
        <v>33</v>
      </c>
      <c r="AX211" s="13" t="s">
        <v>71</v>
      </c>
      <c r="AY211" s="151" t="s">
        <v>127</v>
      </c>
    </row>
    <row r="212" spans="1:65" s="14" customFormat="1">
      <c r="B212" s="156"/>
      <c r="D212" s="150" t="s">
        <v>137</v>
      </c>
      <c r="E212" s="157" t="s">
        <v>3</v>
      </c>
      <c r="F212" s="158" t="s">
        <v>278</v>
      </c>
      <c r="H212" s="159">
        <v>24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7" t="s">
        <v>137</v>
      </c>
      <c r="AU212" s="157" t="s">
        <v>135</v>
      </c>
      <c r="AV212" s="14" t="s">
        <v>135</v>
      </c>
      <c r="AW212" s="14" t="s">
        <v>33</v>
      </c>
      <c r="AX212" s="14" t="s">
        <v>71</v>
      </c>
      <c r="AY212" s="157" t="s">
        <v>127</v>
      </c>
    </row>
    <row r="213" spans="1:65" s="14" customFormat="1">
      <c r="B213" s="156"/>
      <c r="D213" s="150" t="s">
        <v>137</v>
      </c>
      <c r="E213" s="157" t="s">
        <v>3</v>
      </c>
      <c r="F213" s="158" t="s">
        <v>279</v>
      </c>
      <c r="H213" s="159">
        <v>36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7" t="s">
        <v>137</v>
      </c>
      <c r="AU213" s="157" t="s">
        <v>135</v>
      </c>
      <c r="AV213" s="14" t="s">
        <v>135</v>
      </c>
      <c r="AW213" s="14" t="s">
        <v>33</v>
      </c>
      <c r="AX213" s="14" t="s">
        <v>71</v>
      </c>
      <c r="AY213" s="157" t="s">
        <v>127</v>
      </c>
    </row>
    <row r="214" spans="1:65" s="16" customFormat="1">
      <c r="B214" s="179"/>
      <c r="D214" s="150" t="s">
        <v>137</v>
      </c>
      <c r="E214" s="180" t="s">
        <v>3</v>
      </c>
      <c r="F214" s="181" t="s">
        <v>280</v>
      </c>
      <c r="H214" s="182">
        <v>60</v>
      </c>
      <c r="L214" s="179"/>
      <c r="M214" s="183"/>
      <c r="N214" s="184"/>
      <c r="O214" s="184"/>
      <c r="P214" s="184"/>
      <c r="Q214" s="184"/>
      <c r="R214" s="184"/>
      <c r="S214" s="184"/>
      <c r="T214" s="185"/>
      <c r="AT214" s="180" t="s">
        <v>137</v>
      </c>
      <c r="AU214" s="180" t="s">
        <v>135</v>
      </c>
      <c r="AV214" s="16" t="s">
        <v>150</v>
      </c>
      <c r="AW214" s="16" t="s">
        <v>33</v>
      </c>
      <c r="AX214" s="16" t="s">
        <v>71</v>
      </c>
      <c r="AY214" s="180" t="s">
        <v>127</v>
      </c>
    </row>
    <row r="215" spans="1:65" s="13" customFormat="1">
      <c r="B215" s="149"/>
      <c r="D215" s="150" t="s">
        <v>137</v>
      </c>
      <c r="E215" s="151" t="s">
        <v>3</v>
      </c>
      <c r="F215" s="152" t="s">
        <v>281</v>
      </c>
      <c r="H215" s="151" t="s">
        <v>3</v>
      </c>
      <c r="L215" s="149"/>
      <c r="M215" s="153"/>
      <c r="N215" s="154"/>
      <c r="O215" s="154"/>
      <c r="P215" s="154"/>
      <c r="Q215" s="154"/>
      <c r="R215" s="154"/>
      <c r="S215" s="154"/>
      <c r="T215" s="155"/>
      <c r="AT215" s="151" t="s">
        <v>137</v>
      </c>
      <c r="AU215" s="151" t="s">
        <v>135</v>
      </c>
      <c r="AV215" s="13" t="s">
        <v>79</v>
      </c>
      <c r="AW215" s="13" t="s">
        <v>33</v>
      </c>
      <c r="AX215" s="13" t="s">
        <v>71</v>
      </c>
      <c r="AY215" s="151" t="s">
        <v>127</v>
      </c>
    </row>
    <row r="216" spans="1:65" s="14" customFormat="1">
      <c r="B216" s="156"/>
      <c r="D216" s="150" t="s">
        <v>137</v>
      </c>
      <c r="E216" s="157" t="s">
        <v>3</v>
      </c>
      <c r="F216" s="158" t="s">
        <v>282</v>
      </c>
      <c r="H216" s="159">
        <v>40.799999999999997</v>
      </c>
      <c r="L216" s="156"/>
      <c r="M216" s="160"/>
      <c r="N216" s="161"/>
      <c r="O216" s="161"/>
      <c r="P216" s="161"/>
      <c r="Q216" s="161"/>
      <c r="R216" s="161"/>
      <c r="S216" s="161"/>
      <c r="T216" s="162"/>
      <c r="AT216" s="157" t="s">
        <v>137</v>
      </c>
      <c r="AU216" s="157" t="s">
        <v>135</v>
      </c>
      <c r="AV216" s="14" t="s">
        <v>135</v>
      </c>
      <c r="AW216" s="14" t="s">
        <v>33</v>
      </c>
      <c r="AX216" s="14" t="s">
        <v>71</v>
      </c>
      <c r="AY216" s="157" t="s">
        <v>127</v>
      </c>
    </row>
    <row r="217" spans="1:65" s="14" customFormat="1">
      <c r="B217" s="156"/>
      <c r="D217" s="150" t="s">
        <v>137</v>
      </c>
      <c r="E217" s="157" t="s">
        <v>3</v>
      </c>
      <c r="F217" s="158" t="s">
        <v>283</v>
      </c>
      <c r="H217" s="159">
        <v>54</v>
      </c>
      <c r="L217" s="156"/>
      <c r="M217" s="160"/>
      <c r="N217" s="161"/>
      <c r="O217" s="161"/>
      <c r="P217" s="161"/>
      <c r="Q217" s="161"/>
      <c r="R217" s="161"/>
      <c r="S217" s="161"/>
      <c r="T217" s="162"/>
      <c r="AT217" s="157" t="s">
        <v>137</v>
      </c>
      <c r="AU217" s="157" t="s">
        <v>135</v>
      </c>
      <c r="AV217" s="14" t="s">
        <v>135</v>
      </c>
      <c r="AW217" s="14" t="s">
        <v>33</v>
      </c>
      <c r="AX217" s="14" t="s">
        <v>71</v>
      </c>
      <c r="AY217" s="157" t="s">
        <v>127</v>
      </c>
    </row>
    <row r="218" spans="1:65" s="14" customFormat="1">
      <c r="B218" s="156"/>
      <c r="D218" s="150" t="s">
        <v>137</v>
      </c>
      <c r="E218" s="157" t="s">
        <v>3</v>
      </c>
      <c r="F218" s="158" t="s">
        <v>284</v>
      </c>
      <c r="H218" s="159">
        <v>7.2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AT218" s="157" t="s">
        <v>137</v>
      </c>
      <c r="AU218" s="157" t="s">
        <v>135</v>
      </c>
      <c r="AV218" s="14" t="s">
        <v>135</v>
      </c>
      <c r="AW218" s="14" t="s">
        <v>33</v>
      </c>
      <c r="AX218" s="14" t="s">
        <v>71</v>
      </c>
      <c r="AY218" s="157" t="s">
        <v>127</v>
      </c>
    </row>
    <row r="219" spans="1:65" s="16" customFormat="1">
      <c r="B219" s="179"/>
      <c r="D219" s="150" t="s">
        <v>137</v>
      </c>
      <c r="E219" s="180" t="s">
        <v>3</v>
      </c>
      <c r="F219" s="181" t="s">
        <v>280</v>
      </c>
      <c r="H219" s="182">
        <v>102</v>
      </c>
      <c r="L219" s="179"/>
      <c r="M219" s="183"/>
      <c r="N219" s="184"/>
      <c r="O219" s="184"/>
      <c r="P219" s="184"/>
      <c r="Q219" s="184"/>
      <c r="R219" s="184"/>
      <c r="S219" s="184"/>
      <c r="T219" s="185"/>
      <c r="AT219" s="180" t="s">
        <v>137</v>
      </c>
      <c r="AU219" s="180" t="s">
        <v>135</v>
      </c>
      <c r="AV219" s="16" t="s">
        <v>150</v>
      </c>
      <c r="AW219" s="16" t="s">
        <v>33</v>
      </c>
      <c r="AX219" s="16" t="s">
        <v>71</v>
      </c>
      <c r="AY219" s="180" t="s">
        <v>127</v>
      </c>
    </row>
    <row r="220" spans="1:65" s="15" customFormat="1">
      <c r="B220" s="163"/>
      <c r="D220" s="150" t="s">
        <v>137</v>
      </c>
      <c r="E220" s="164" t="s">
        <v>3</v>
      </c>
      <c r="F220" s="165" t="s">
        <v>142</v>
      </c>
      <c r="H220" s="166">
        <v>162</v>
      </c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137</v>
      </c>
      <c r="AU220" s="164" t="s">
        <v>135</v>
      </c>
      <c r="AV220" s="15" t="s">
        <v>134</v>
      </c>
      <c r="AW220" s="15" t="s">
        <v>33</v>
      </c>
      <c r="AX220" s="15" t="s">
        <v>79</v>
      </c>
      <c r="AY220" s="164" t="s">
        <v>127</v>
      </c>
    </row>
    <row r="221" spans="1:65" s="2" customFormat="1" ht="24" customHeight="1">
      <c r="A221" s="31"/>
      <c r="B221" s="136"/>
      <c r="C221" s="170" t="s">
        <v>285</v>
      </c>
      <c r="D221" s="170" t="s">
        <v>179</v>
      </c>
      <c r="E221" s="171" t="s">
        <v>286</v>
      </c>
      <c r="F221" s="172" t="s">
        <v>1321</v>
      </c>
      <c r="G221" s="173" t="s">
        <v>132</v>
      </c>
      <c r="H221" s="174">
        <v>26.73</v>
      </c>
      <c r="I221" s="175"/>
      <c r="J221" s="175">
        <f>ROUND(I221*H221,2)</f>
        <v>0</v>
      </c>
      <c r="K221" s="172" t="s">
        <v>133</v>
      </c>
      <c r="L221" s="176"/>
      <c r="M221" s="177" t="s">
        <v>3</v>
      </c>
      <c r="N221" s="178" t="s">
        <v>43</v>
      </c>
      <c r="O221" s="145">
        <v>0</v>
      </c>
      <c r="P221" s="145">
        <f>O221*H221</f>
        <v>0</v>
      </c>
      <c r="Q221" s="145">
        <v>8.9999999999999998E-4</v>
      </c>
      <c r="R221" s="145">
        <f>Q221*H221</f>
        <v>2.4056999999999999E-2</v>
      </c>
      <c r="S221" s="145">
        <v>0</v>
      </c>
      <c r="T221" s="146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7" t="s">
        <v>173</v>
      </c>
      <c r="AT221" s="147" t="s">
        <v>179</v>
      </c>
      <c r="AU221" s="147" t="s">
        <v>135</v>
      </c>
      <c r="AY221" s="19" t="s">
        <v>127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9" t="s">
        <v>135</v>
      </c>
      <c r="BK221" s="148">
        <f>ROUND(I221*H221,2)</f>
        <v>0</v>
      </c>
      <c r="BL221" s="19" t="s">
        <v>134</v>
      </c>
      <c r="BM221" s="147" t="s">
        <v>287</v>
      </c>
    </row>
    <row r="222" spans="1:65" s="14" customFormat="1">
      <c r="B222" s="156"/>
      <c r="D222" s="150" t="s">
        <v>137</v>
      </c>
      <c r="E222" s="157" t="s">
        <v>3</v>
      </c>
      <c r="F222" s="158" t="s">
        <v>288</v>
      </c>
      <c r="H222" s="159">
        <v>24.3</v>
      </c>
      <c r="L222" s="156"/>
      <c r="M222" s="160"/>
      <c r="N222" s="161"/>
      <c r="O222" s="161"/>
      <c r="P222" s="161"/>
      <c r="Q222" s="161"/>
      <c r="R222" s="161"/>
      <c r="S222" s="161"/>
      <c r="T222" s="162"/>
      <c r="AT222" s="157" t="s">
        <v>137</v>
      </c>
      <c r="AU222" s="157" t="s">
        <v>135</v>
      </c>
      <c r="AV222" s="14" t="s">
        <v>135</v>
      </c>
      <c r="AW222" s="14" t="s">
        <v>33</v>
      </c>
      <c r="AX222" s="14" t="s">
        <v>79</v>
      </c>
      <c r="AY222" s="157" t="s">
        <v>127</v>
      </c>
    </row>
    <row r="223" spans="1:65" s="14" customFormat="1">
      <c r="B223" s="156"/>
      <c r="D223" s="150" t="s">
        <v>137</v>
      </c>
      <c r="F223" s="158" t="s">
        <v>289</v>
      </c>
      <c r="H223" s="159">
        <v>26.73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AT223" s="157" t="s">
        <v>137</v>
      </c>
      <c r="AU223" s="157" t="s">
        <v>135</v>
      </c>
      <c r="AV223" s="14" t="s">
        <v>135</v>
      </c>
      <c r="AW223" s="14" t="s">
        <v>4</v>
      </c>
      <c r="AX223" s="14" t="s">
        <v>79</v>
      </c>
      <c r="AY223" s="157" t="s">
        <v>127</v>
      </c>
    </row>
    <row r="224" spans="1:65" s="2" customFormat="1" ht="36" customHeight="1">
      <c r="A224" s="31"/>
      <c r="B224" s="136"/>
      <c r="C224" s="137" t="s">
        <v>290</v>
      </c>
      <c r="D224" s="137" t="s">
        <v>129</v>
      </c>
      <c r="E224" s="138" t="s">
        <v>291</v>
      </c>
      <c r="F224" s="139" t="s">
        <v>292</v>
      </c>
      <c r="G224" s="140" t="s">
        <v>132</v>
      </c>
      <c r="H224" s="141">
        <v>7.65</v>
      </c>
      <c r="I224" s="142"/>
      <c r="J224" s="142">
        <f>ROUND(I224*H224,2)</f>
        <v>0</v>
      </c>
      <c r="K224" s="139" t="s">
        <v>133</v>
      </c>
      <c r="L224" s="32"/>
      <c r="M224" s="143" t="s">
        <v>3</v>
      </c>
      <c r="N224" s="144" t="s">
        <v>43</v>
      </c>
      <c r="O224" s="145">
        <v>1.02</v>
      </c>
      <c r="P224" s="145">
        <f>O224*H224</f>
        <v>7.8030000000000008</v>
      </c>
      <c r="Q224" s="145">
        <v>9.2700000000000005E-3</v>
      </c>
      <c r="R224" s="145">
        <f>Q224*H224</f>
        <v>7.0915500000000006E-2</v>
      </c>
      <c r="S224" s="145">
        <v>0</v>
      </c>
      <c r="T224" s="146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7" t="s">
        <v>134</v>
      </c>
      <c r="AT224" s="147" t="s">
        <v>129</v>
      </c>
      <c r="AU224" s="147" t="s">
        <v>135</v>
      </c>
      <c r="AY224" s="19" t="s">
        <v>127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9" t="s">
        <v>135</v>
      </c>
      <c r="BK224" s="148">
        <f>ROUND(I224*H224,2)</f>
        <v>0</v>
      </c>
      <c r="BL224" s="19" t="s">
        <v>134</v>
      </c>
      <c r="BM224" s="147" t="s">
        <v>293</v>
      </c>
    </row>
    <row r="225" spans="1:65" s="13" customFormat="1">
      <c r="B225" s="149"/>
      <c r="D225" s="150" t="s">
        <v>137</v>
      </c>
      <c r="E225" s="151" t="s">
        <v>3</v>
      </c>
      <c r="F225" s="152" t="s">
        <v>138</v>
      </c>
      <c r="H225" s="151" t="s">
        <v>3</v>
      </c>
      <c r="L225" s="149"/>
      <c r="M225" s="153"/>
      <c r="N225" s="154"/>
      <c r="O225" s="154"/>
      <c r="P225" s="154"/>
      <c r="Q225" s="154"/>
      <c r="R225" s="154"/>
      <c r="S225" s="154"/>
      <c r="T225" s="155"/>
      <c r="AT225" s="151" t="s">
        <v>137</v>
      </c>
      <c r="AU225" s="151" t="s">
        <v>135</v>
      </c>
      <c r="AV225" s="13" t="s">
        <v>79</v>
      </c>
      <c r="AW225" s="13" t="s">
        <v>33</v>
      </c>
      <c r="AX225" s="13" t="s">
        <v>71</v>
      </c>
      <c r="AY225" s="151" t="s">
        <v>127</v>
      </c>
    </row>
    <row r="226" spans="1:65" s="13" customFormat="1">
      <c r="B226" s="149"/>
      <c r="D226" s="150" t="s">
        <v>137</v>
      </c>
      <c r="E226" s="151" t="s">
        <v>3</v>
      </c>
      <c r="F226" s="152" t="s">
        <v>294</v>
      </c>
      <c r="H226" s="151" t="s">
        <v>3</v>
      </c>
      <c r="L226" s="149"/>
      <c r="M226" s="153"/>
      <c r="N226" s="154"/>
      <c r="O226" s="154"/>
      <c r="P226" s="154"/>
      <c r="Q226" s="154"/>
      <c r="R226" s="154"/>
      <c r="S226" s="154"/>
      <c r="T226" s="155"/>
      <c r="AT226" s="151" t="s">
        <v>137</v>
      </c>
      <c r="AU226" s="151" t="s">
        <v>135</v>
      </c>
      <c r="AV226" s="13" t="s">
        <v>79</v>
      </c>
      <c r="AW226" s="13" t="s">
        <v>33</v>
      </c>
      <c r="AX226" s="13" t="s">
        <v>71</v>
      </c>
      <c r="AY226" s="151" t="s">
        <v>127</v>
      </c>
    </row>
    <row r="227" spans="1:65" s="14" customFormat="1">
      <c r="B227" s="156"/>
      <c r="D227" s="150" t="s">
        <v>137</v>
      </c>
      <c r="E227" s="157" t="s">
        <v>3</v>
      </c>
      <c r="F227" s="158" t="s">
        <v>295</v>
      </c>
      <c r="H227" s="159">
        <v>7.65</v>
      </c>
      <c r="L227" s="156"/>
      <c r="M227" s="160"/>
      <c r="N227" s="161"/>
      <c r="O227" s="161"/>
      <c r="P227" s="161"/>
      <c r="Q227" s="161"/>
      <c r="R227" s="161"/>
      <c r="S227" s="161"/>
      <c r="T227" s="162"/>
      <c r="AT227" s="157" t="s">
        <v>137</v>
      </c>
      <c r="AU227" s="157" t="s">
        <v>135</v>
      </c>
      <c r="AV227" s="14" t="s">
        <v>135</v>
      </c>
      <c r="AW227" s="14" t="s">
        <v>33</v>
      </c>
      <c r="AX227" s="14" t="s">
        <v>79</v>
      </c>
      <c r="AY227" s="157" t="s">
        <v>127</v>
      </c>
    </row>
    <row r="228" spans="1:65" s="2" customFormat="1" ht="24" customHeight="1">
      <c r="A228" s="31"/>
      <c r="B228" s="136"/>
      <c r="C228" s="170" t="s">
        <v>296</v>
      </c>
      <c r="D228" s="170" t="s">
        <v>179</v>
      </c>
      <c r="E228" s="171" t="s">
        <v>297</v>
      </c>
      <c r="F228" s="172" t="s">
        <v>1322</v>
      </c>
      <c r="G228" s="173" t="s">
        <v>132</v>
      </c>
      <c r="H228" s="174">
        <v>7.8029999999999999</v>
      </c>
      <c r="I228" s="175"/>
      <c r="J228" s="175">
        <f>ROUND(I228*H228,2)</f>
        <v>0</v>
      </c>
      <c r="K228" s="172" t="s">
        <v>3</v>
      </c>
      <c r="L228" s="176"/>
      <c r="M228" s="177" t="s">
        <v>3</v>
      </c>
      <c r="N228" s="178" t="s">
        <v>43</v>
      </c>
      <c r="O228" s="145">
        <v>0</v>
      </c>
      <c r="P228" s="145">
        <f>O228*H228</f>
        <v>0</v>
      </c>
      <c r="Q228" s="145">
        <v>3.2200000000000002E-3</v>
      </c>
      <c r="R228" s="145">
        <f>Q228*H228</f>
        <v>2.5125660000000001E-2</v>
      </c>
      <c r="S228" s="145">
        <v>0</v>
      </c>
      <c r="T228" s="146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47" t="s">
        <v>173</v>
      </c>
      <c r="AT228" s="147" t="s">
        <v>179</v>
      </c>
      <c r="AU228" s="147" t="s">
        <v>135</v>
      </c>
      <c r="AY228" s="19" t="s">
        <v>127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9" t="s">
        <v>135</v>
      </c>
      <c r="BK228" s="148">
        <f>ROUND(I228*H228,2)</f>
        <v>0</v>
      </c>
      <c r="BL228" s="19" t="s">
        <v>134</v>
      </c>
      <c r="BM228" s="147" t="s">
        <v>298</v>
      </c>
    </row>
    <row r="229" spans="1:65" s="14" customFormat="1">
      <c r="B229" s="156"/>
      <c r="D229" s="150" t="s">
        <v>137</v>
      </c>
      <c r="F229" s="158" t="s">
        <v>299</v>
      </c>
      <c r="H229" s="159">
        <v>7.8029999999999999</v>
      </c>
      <c r="L229" s="156"/>
      <c r="M229" s="160"/>
      <c r="N229" s="161"/>
      <c r="O229" s="161"/>
      <c r="P229" s="161"/>
      <c r="Q229" s="161"/>
      <c r="R229" s="161"/>
      <c r="S229" s="161"/>
      <c r="T229" s="162"/>
      <c r="AT229" s="157" t="s">
        <v>137</v>
      </c>
      <c r="AU229" s="157" t="s">
        <v>135</v>
      </c>
      <c r="AV229" s="14" t="s">
        <v>135</v>
      </c>
      <c r="AW229" s="14" t="s">
        <v>4</v>
      </c>
      <c r="AX229" s="14" t="s">
        <v>79</v>
      </c>
      <c r="AY229" s="157" t="s">
        <v>127</v>
      </c>
    </row>
    <row r="230" spans="1:65" s="2" customFormat="1" ht="48" customHeight="1">
      <c r="A230" s="31"/>
      <c r="B230" s="136"/>
      <c r="C230" s="137" t="s">
        <v>300</v>
      </c>
      <c r="D230" s="137" t="s">
        <v>129</v>
      </c>
      <c r="E230" s="138" t="s">
        <v>301</v>
      </c>
      <c r="F230" s="139" t="s">
        <v>302</v>
      </c>
      <c r="G230" s="140" t="s">
        <v>132</v>
      </c>
      <c r="H230" s="141">
        <v>80.837999999999994</v>
      </c>
      <c r="I230" s="142"/>
      <c r="J230" s="142">
        <f>ROUND(I230*H230,2)</f>
        <v>0</v>
      </c>
      <c r="K230" s="139" t="s">
        <v>133</v>
      </c>
      <c r="L230" s="32"/>
      <c r="M230" s="143" t="s">
        <v>3</v>
      </c>
      <c r="N230" s="144" t="s">
        <v>43</v>
      </c>
      <c r="O230" s="145">
        <v>1.04</v>
      </c>
      <c r="P230" s="145">
        <f>O230*H230</f>
        <v>84.071519999999992</v>
      </c>
      <c r="Q230" s="145">
        <v>9.3500000000000007E-3</v>
      </c>
      <c r="R230" s="145">
        <f>Q230*H230</f>
        <v>0.75583529999999999</v>
      </c>
      <c r="S230" s="145">
        <v>0</v>
      </c>
      <c r="T230" s="146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7" t="s">
        <v>134</v>
      </c>
      <c r="AT230" s="147" t="s">
        <v>129</v>
      </c>
      <c r="AU230" s="147" t="s">
        <v>135</v>
      </c>
      <c r="AY230" s="19" t="s">
        <v>127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9" t="s">
        <v>135</v>
      </c>
      <c r="BK230" s="148">
        <f>ROUND(I230*H230,2)</f>
        <v>0</v>
      </c>
      <c r="BL230" s="19" t="s">
        <v>134</v>
      </c>
      <c r="BM230" s="147" t="s">
        <v>303</v>
      </c>
    </row>
    <row r="231" spans="1:65" s="13" customFormat="1">
      <c r="B231" s="149"/>
      <c r="D231" s="150" t="s">
        <v>137</v>
      </c>
      <c r="E231" s="151" t="s">
        <v>3</v>
      </c>
      <c r="F231" s="152" t="s">
        <v>138</v>
      </c>
      <c r="H231" s="151" t="s">
        <v>3</v>
      </c>
      <c r="L231" s="149"/>
      <c r="M231" s="153"/>
      <c r="N231" s="154"/>
      <c r="O231" s="154"/>
      <c r="P231" s="154"/>
      <c r="Q231" s="154"/>
      <c r="R231" s="154"/>
      <c r="S231" s="154"/>
      <c r="T231" s="155"/>
      <c r="AT231" s="151" t="s">
        <v>137</v>
      </c>
      <c r="AU231" s="151" t="s">
        <v>135</v>
      </c>
      <c r="AV231" s="13" t="s">
        <v>79</v>
      </c>
      <c r="AW231" s="13" t="s">
        <v>33</v>
      </c>
      <c r="AX231" s="13" t="s">
        <v>71</v>
      </c>
      <c r="AY231" s="151" t="s">
        <v>127</v>
      </c>
    </row>
    <row r="232" spans="1:65" s="13" customFormat="1">
      <c r="B232" s="149"/>
      <c r="D232" s="150" t="s">
        <v>137</v>
      </c>
      <c r="E232" s="151" t="s">
        <v>3</v>
      </c>
      <c r="F232" s="152" t="s">
        <v>304</v>
      </c>
      <c r="H232" s="151" t="s">
        <v>3</v>
      </c>
      <c r="L232" s="149"/>
      <c r="M232" s="153"/>
      <c r="N232" s="154"/>
      <c r="O232" s="154"/>
      <c r="P232" s="154"/>
      <c r="Q232" s="154"/>
      <c r="R232" s="154"/>
      <c r="S232" s="154"/>
      <c r="T232" s="155"/>
      <c r="AT232" s="151" t="s">
        <v>137</v>
      </c>
      <c r="AU232" s="151" t="s">
        <v>135</v>
      </c>
      <c r="AV232" s="13" t="s">
        <v>79</v>
      </c>
      <c r="AW232" s="13" t="s">
        <v>33</v>
      </c>
      <c r="AX232" s="13" t="s">
        <v>71</v>
      </c>
      <c r="AY232" s="151" t="s">
        <v>127</v>
      </c>
    </row>
    <row r="233" spans="1:65" s="14" customFormat="1">
      <c r="B233" s="156"/>
      <c r="D233" s="150" t="s">
        <v>137</v>
      </c>
      <c r="E233" s="157" t="s">
        <v>3</v>
      </c>
      <c r="F233" s="158" t="s">
        <v>305</v>
      </c>
      <c r="H233" s="159">
        <v>20.64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137</v>
      </c>
      <c r="AU233" s="157" t="s">
        <v>135</v>
      </c>
      <c r="AV233" s="14" t="s">
        <v>135</v>
      </c>
      <c r="AW233" s="14" t="s">
        <v>33</v>
      </c>
      <c r="AX233" s="14" t="s">
        <v>71</v>
      </c>
      <c r="AY233" s="157" t="s">
        <v>127</v>
      </c>
    </row>
    <row r="234" spans="1:65" s="14" customFormat="1">
      <c r="B234" s="156"/>
      <c r="D234" s="150" t="s">
        <v>137</v>
      </c>
      <c r="E234" s="157" t="s">
        <v>3</v>
      </c>
      <c r="F234" s="158" t="s">
        <v>306</v>
      </c>
      <c r="H234" s="159">
        <v>57.018000000000001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137</v>
      </c>
      <c r="AU234" s="157" t="s">
        <v>135</v>
      </c>
      <c r="AV234" s="14" t="s">
        <v>135</v>
      </c>
      <c r="AW234" s="14" t="s">
        <v>33</v>
      </c>
      <c r="AX234" s="14" t="s">
        <v>71</v>
      </c>
      <c r="AY234" s="157" t="s">
        <v>127</v>
      </c>
    </row>
    <row r="235" spans="1:65" s="13" customFormat="1">
      <c r="B235" s="149"/>
      <c r="D235" s="150" t="s">
        <v>137</v>
      </c>
      <c r="E235" s="151" t="s">
        <v>3</v>
      </c>
      <c r="F235" s="152" t="s">
        <v>307</v>
      </c>
      <c r="H235" s="151" t="s">
        <v>3</v>
      </c>
      <c r="L235" s="149"/>
      <c r="M235" s="153"/>
      <c r="N235" s="154"/>
      <c r="O235" s="154"/>
      <c r="P235" s="154"/>
      <c r="Q235" s="154"/>
      <c r="R235" s="154"/>
      <c r="S235" s="154"/>
      <c r="T235" s="155"/>
      <c r="AT235" s="151" t="s">
        <v>137</v>
      </c>
      <c r="AU235" s="151" t="s">
        <v>135</v>
      </c>
      <c r="AV235" s="13" t="s">
        <v>79</v>
      </c>
      <c r="AW235" s="13" t="s">
        <v>33</v>
      </c>
      <c r="AX235" s="13" t="s">
        <v>71</v>
      </c>
      <c r="AY235" s="151" t="s">
        <v>127</v>
      </c>
    </row>
    <row r="236" spans="1:65" s="14" customFormat="1">
      <c r="B236" s="156"/>
      <c r="D236" s="150" t="s">
        <v>137</v>
      </c>
      <c r="E236" s="157" t="s">
        <v>3</v>
      </c>
      <c r="F236" s="158" t="s">
        <v>308</v>
      </c>
      <c r="H236" s="159">
        <v>3.18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AT236" s="157" t="s">
        <v>137</v>
      </c>
      <c r="AU236" s="157" t="s">
        <v>135</v>
      </c>
      <c r="AV236" s="14" t="s">
        <v>135</v>
      </c>
      <c r="AW236" s="14" t="s">
        <v>33</v>
      </c>
      <c r="AX236" s="14" t="s">
        <v>71</v>
      </c>
      <c r="AY236" s="157" t="s">
        <v>127</v>
      </c>
    </row>
    <row r="237" spans="1:65" s="15" customFormat="1">
      <c r="B237" s="163"/>
      <c r="D237" s="150" t="s">
        <v>137</v>
      </c>
      <c r="E237" s="164" t="s">
        <v>3</v>
      </c>
      <c r="F237" s="165" t="s">
        <v>142</v>
      </c>
      <c r="H237" s="166">
        <v>80.837999999999994</v>
      </c>
      <c r="L237" s="163"/>
      <c r="M237" s="167"/>
      <c r="N237" s="168"/>
      <c r="O237" s="168"/>
      <c r="P237" s="168"/>
      <c r="Q237" s="168"/>
      <c r="R237" s="168"/>
      <c r="S237" s="168"/>
      <c r="T237" s="169"/>
      <c r="AT237" s="164" t="s">
        <v>137</v>
      </c>
      <c r="AU237" s="164" t="s">
        <v>135</v>
      </c>
      <c r="AV237" s="15" t="s">
        <v>134</v>
      </c>
      <c r="AW237" s="15" t="s">
        <v>33</v>
      </c>
      <c r="AX237" s="15" t="s">
        <v>79</v>
      </c>
      <c r="AY237" s="164" t="s">
        <v>127</v>
      </c>
    </row>
    <row r="238" spans="1:65" s="2" customFormat="1" ht="24" customHeight="1">
      <c r="A238" s="31"/>
      <c r="B238" s="136"/>
      <c r="C238" s="170" t="s">
        <v>309</v>
      </c>
      <c r="D238" s="170" t="s">
        <v>179</v>
      </c>
      <c r="E238" s="171" t="s">
        <v>310</v>
      </c>
      <c r="F238" s="172" t="s">
        <v>1323</v>
      </c>
      <c r="G238" s="173" t="s">
        <v>132</v>
      </c>
      <c r="H238" s="174">
        <v>82.454999999999998</v>
      </c>
      <c r="I238" s="175"/>
      <c r="J238" s="175">
        <f>ROUND(I238*H238,2)</f>
        <v>0</v>
      </c>
      <c r="K238" s="172" t="s">
        <v>133</v>
      </c>
      <c r="L238" s="176"/>
      <c r="M238" s="177" t="s">
        <v>3</v>
      </c>
      <c r="N238" s="178" t="s">
        <v>43</v>
      </c>
      <c r="O238" s="145">
        <v>0</v>
      </c>
      <c r="P238" s="145">
        <f>O238*H238</f>
        <v>0</v>
      </c>
      <c r="Q238" s="145">
        <v>7.7499999999999999E-3</v>
      </c>
      <c r="R238" s="145">
        <f>Q238*H238</f>
        <v>0.63902625000000002</v>
      </c>
      <c r="S238" s="145">
        <v>0</v>
      </c>
      <c r="T238" s="146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7" t="s">
        <v>173</v>
      </c>
      <c r="AT238" s="147" t="s">
        <v>179</v>
      </c>
      <c r="AU238" s="147" t="s">
        <v>135</v>
      </c>
      <c r="AY238" s="19" t="s">
        <v>127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9" t="s">
        <v>135</v>
      </c>
      <c r="BK238" s="148">
        <f>ROUND(I238*H238,2)</f>
        <v>0</v>
      </c>
      <c r="BL238" s="19" t="s">
        <v>134</v>
      </c>
      <c r="BM238" s="147" t="s">
        <v>311</v>
      </c>
    </row>
    <row r="239" spans="1:65" s="14" customFormat="1">
      <c r="B239" s="156"/>
      <c r="D239" s="150" t="s">
        <v>137</v>
      </c>
      <c r="F239" s="158" t="s">
        <v>312</v>
      </c>
      <c r="H239" s="159">
        <v>82.454999999999998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AT239" s="157" t="s">
        <v>137</v>
      </c>
      <c r="AU239" s="157" t="s">
        <v>135</v>
      </c>
      <c r="AV239" s="14" t="s">
        <v>135</v>
      </c>
      <c r="AW239" s="14" t="s">
        <v>4</v>
      </c>
      <c r="AX239" s="14" t="s">
        <v>79</v>
      </c>
      <c r="AY239" s="157" t="s">
        <v>127</v>
      </c>
    </row>
    <row r="240" spans="1:65" s="2" customFormat="1" ht="48" customHeight="1">
      <c r="A240" s="31"/>
      <c r="B240" s="136"/>
      <c r="C240" s="137" t="s">
        <v>313</v>
      </c>
      <c r="D240" s="137" t="s">
        <v>129</v>
      </c>
      <c r="E240" s="138" t="s">
        <v>314</v>
      </c>
      <c r="F240" s="139" t="s">
        <v>315</v>
      </c>
      <c r="G240" s="140" t="s">
        <v>132</v>
      </c>
      <c r="H240" s="141">
        <v>62.506</v>
      </c>
      <c r="I240" s="142"/>
      <c r="J240" s="142">
        <f>ROUND(I240*H240,2)</f>
        <v>0</v>
      </c>
      <c r="K240" s="139" t="s">
        <v>133</v>
      </c>
      <c r="L240" s="32"/>
      <c r="M240" s="143" t="s">
        <v>3</v>
      </c>
      <c r="N240" s="144" t="s">
        <v>43</v>
      </c>
      <c r="O240" s="145">
        <v>1.06</v>
      </c>
      <c r="P240" s="145">
        <f>O240*H240</f>
        <v>66.256360000000001</v>
      </c>
      <c r="Q240" s="145">
        <v>9.5200000000000007E-3</v>
      </c>
      <c r="R240" s="145">
        <f>Q240*H240</f>
        <v>0.59505711999999999</v>
      </c>
      <c r="S240" s="145">
        <v>0</v>
      </c>
      <c r="T240" s="146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7" t="s">
        <v>134</v>
      </c>
      <c r="AT240" s="147" t="s">
        <v>129</v>
      </c>
      <c r="AU240" s="147" t="s">
        <v>135</v>
      </c>
      <c r="AY240" s="19" t="s">
        <v>127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9" t="s">
        <v>135</v>
      </c>
      <c r="BK240" s="148">
        <f>ROUND(I240*H240,2)</f>
        <v>0</v>
      </c>
      <c r="BL240" s="19" t="s">
        <v>134</v>
      </c>
      <c r="BM240" s="147" t="s">
        <v>316</v>
      </c>
    </row>
    <row r="241" spans="1:65" s="13" customFormat="1">
      <c r="B241" s="149"/>
      <c r="D241" s="150" t="s">
        <v>137</v>
      </c>
      <c r="E241" s="151" t="s">
        <v>3</v>
      </c>
      <c r="F241" s="152" t="s">
        <v>138</v>
      </c>
      <c r="H241" s="151" t="s">
        <v>3</v>
      </c>
      <c r="L241" s="149"/>
      <c r="M241" s="153"/>
      <c r="N241" s="154"/>
      <c r="O241" s="154"/>
      <c r="P241" s="154"/>
      <c r="Q241" s="154"/>
      <c r="R241" s="154"/>
      <c r="S241" s="154"/>
      <c r="T241" s="155"/>
      <c r="AT241" s="151" t="s">
        <v>137</v>
      </c>
      <c r="AU241" s="151" t="s">
        <v>135</v>
      </c>
      <c r="AV241" s="13" t="s">
        <v>79</v>
      </c>
      <c r="AW241" s="13" t="s">
        <v>33</v>
      </c>
      <c r="AX241" s="13" t="s">
        <v>71</v>
      </c>
      <c r="AY241" s="151" t="s">
        <v>127</v>
      </c>
    </row>
    <row r="242" spans="1:65" s="13" customFormat="1">
      <c r="B242" s="149"/>
      <c r="D242" s="150" t="s">
        <v>137</v>
      </c>
      <c r="E242" s="151" t="s">
        <v>3</v>
      </c>
      <c r="F242" s="152" t="s">
        <v>317</v>
      </c>
      <c r="H242" s="151" t="s">
        <v>3</v>
      </c>
      <c r="L242" s="149"/>
      <c r="M242" s="153"/>
      <c r="N242" s="154"/>
      <c r="O242" s="154"/>
      <c r="P242" s="154"/>
      <c r="Q242" s="154"/>
      <c r="R242" s="154"/>
      <c r="S242" s="154"/>
      <c r="T242" s="155"/>
      <c r="AT242" s="151" t="s">
        <v>137</v>
      </c>
      <c r="AU242" s="151" t="s">
        <v>135</v>
      </c>
      <c r="AV242" s="13" t="s">
        <v>79</v>
      </c>
      <c r="AW242" s="13" t="s">
        <v>33</v>
      </c>
      <c r="AX242" s="13" t="s">
        <v>71</v>
      </c>
      <c r="AY242" s="151" t="s">
        <v>127</v>
      </c>
    </row>
    <row r="243" spans="1:65" s="14" customFormat="1">
      <c r="B243" s="156"/>
      <c r="D243" s="150" t="s">
        <v>137</v>
      </c>
      <c r="E243" s="157" t="s">
        <v>3</v>
      </c>
      <c r="F243" s="158" t="s">
        <v>306</v>
      </c>
      <c r="H243" s="159">
        <v>57.018000000000001</v>
      </c>
      <c r="L243" s="156"/>
      <c r="M243" s="160"/>
      <c r="N243" s="161"/>
      <c r="O243" s="161"/>
      <c r="P243" s="161"/>
      <c r="Q243" s="161"/>
      <c r="R243" s="161"/>
      <c r="S243" s="161"/>
      <c r="T243" s="162"/>
      <c r="AT243" s="157" t="s">
        <v>137</v>
      </c>
      <c r="AU243" s="157" t="s">
        <v>135</v>
      </c>
      <c r="AV243" s="14" t="s">
        <v>135</v>
      </c>
      <c r="AW243" s="14" t="s">
        <v>33</v>
      </c>
      <c r="AX243" s="14" t="s">
        <v>71</v>
      </c>
      <c r="AY243" s="157" t="s">
        <v>127</v>
      </c>
    </row>
    <row r="244" spans="1:65" s="13" customFormat="1">
      <c r="B244" s="149"/>
      <c r="D244" s="150" t="s">
        <v>137</v>
      </c>
      <c r="E244" s="151" t="s">
        <v>3</v>
      </c>
      <c r="F244" s="152" t="s">
        <v>318</v>
      </c>
      <c r="H244" s="151" t="s">
        <v>3</v>
      </c>
      <c r="L244" s="149"/>
      <c r="M244" s="153"/>
      <c r="N244" s="154"/>
      <c r="O244" s="154"/>
      <c r="P244" s="154"/>
      <c r="Q244" s="154"/>
      <c r="R244" s="154"/>
      <c r="S244" s="154"/>
      <c r="T244" s="155"/>
      <c r="AT244" s="151" t="s">
        <v>137</v>
      </c>
      <c r="AU244" s="151" t="s">
        <v>135</v>
      </c>
      <c r="AV244" s="13" t="s">
        <v>79</v>
      </c>
      <c r="AW244" s="13" t="s">
        <v>33</v>
      </c>
      <c r="AX244" s="13" t="s">
        <v>71</v>
      </c>
      <c r="AY244" s="151" t="s">
        <v>127</v>
      </c>
    </row>
    <row r="245" spans="1:65" s="14" customFormat="1">
      <c r="B245" s="156"/>
      <c r="D245" s="150" t="s">
        <v>137</v>
      </c>
      <c r="E245" s="157" t="s">
        <v>3</v>
      </c>
      <c r="F245" s="158" t="s">
        <v>319</v>
      </c>
      <c r="H245" s="159">
        <v>1.1399999999999999</v>
      </c>
      <c r="L245" s="156"/>
      <c r="M245" s="160"/>
      <c r="N245" s="161"/>
      <c r="O245" s="161"/>
      <c r="P245" s="161"/>
      <c r="Q245" s="161"/>
      <c r="R245" s="161"/>
      <c r="S245" s="161"/>
      <c r="T245" s="162"/>
      <c r="AT245" s="157" t="s">
        <v>137</v>
      </c>
      <c r="AU245" s="157" t="s">
        <v>135</v>
      </c>
      <c r="AV245" s="14" t="s">
        <v>135</v>
      </c>
      <c r="AW245" s="14" t="s">
        <v>33</v>
      </c>
      <c r="AX245" s="14" t="s">
        <v>71</v>
      </c>
      <c r="AY245" s="157" t="s">
        <v>127</v>
      </c>
    </row>
    <row r="246" spans="1:65" s="14" customFormat="1">
      <c r="B246" s="156"/>
      <c r="D246" s="150" t="s">
        <v>137</v>
      </c>
      <c r="E246" s="157" t="s">
        <v>3</v>
      </c>
      <c r="F246" s="158" t="s">
        <v>320</v>
      </c>
      <c r="H246" s="159">
        <v>7.2880000000000003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137</v>
      </c>
      <c r="AU246" s="157" t="s">
        <v>135</v>
      </c>
      <c r="AV246" s="14" t="s">
        <v>135</v>
      </c>
      <c r="AW246" s="14" t="s">
        <v>33</v>
      </c>
      <c r="AX246" s="14" t="s">
        <v>71</v>
      </c>
      <c r="AY246" s="157" t="s">
        <v>127</v>
      </c>
    </row>
    <row r="247" spans="1:65" s="14" customFormat="1">
      <c r="B247" s="156"/>
      <c r="D247" s="150" t="s">
        <v>137</v>
      </c>
      <c r="E247" s="157" t="s">
        <v>3</v>
      </c>
      <c r="F247" s="158" t="s">
        <v>321</v>
      </c>
      <c r="H247" s="159">
        <v>-2.94</v>
      </c>
      <c r="L247" s="156"/>
      <c r="M247" s="160"/>
      <c r="N247" s="161"/>
      <c r="O247" s="161"/>
      <c r="P247" s="161"/>
      <c r="Q247" s="161"/>
      <c r="R247" s="161"/>
      <c r="S247" s="161"/>
      <c r="T247" s="162"/>
      <c r="AT247" s="157" t="s">
        <v>137</v>
      </c>
      <c r="AU247" s="157" t="s">
        <v>135</v>
      </c>
      <c r="AV247" s="14" t="s">
        <v>135</v>
      </c>
      <c r="AW247" s="14" t="s">
        <v>33</v>
      </c>
      <c r="AX247" s="14" t="s">
        <v>71</v>
      </c>
      <c r="AY247" s="157" t="s">
        <v>127</v>
      </c>
    </row>
    <row r="248" spans="1:65" s="15" customFormat="1">
      <c r="B248" s="163"/>
      <c r="D248" s="150" t="s">
        <v>137</v>
      </c>
      <c r="E248" s="164" t="s">
        <v>3</v>
      </c>
      <c r="F248" s="165" t="s">
        <v>142</v>
      </c>
      <c r="H248" s="166">
        <v>62.506</v>
      </c>
      <c r="L248" s="163"/>
      <c r="M248" s="167"/>
      <c r="N248" s="168"/>
      <c r="O248" s="168"/>
      <c r="P248" s="168"/>
      <c r="Q248" s="168"/>
      <c r="R248" s="168"/>
      <c r="S248" s="168"/>
      <c r="T248" s="169"/>
      <c r="AT248" s="164" t="s">
        <v>137</v>
      </c>
      <c r="AU248" s="164" t="s">
        <v>135</v>
      </c>
      <c r="AV248" s="15" t="s">
        <v>134</v>
      </c>
      <c r="AW248" s="15" t="s">
        <v>33</v>
      </c>
      <c r="AX248" s="15" t="s">
        <v>79</v>
      </c>
      <c r="AY248" s="164" t="s">
        <v>127</v>
      </c>
    </row>
    <row r="249" spans="1:65" s="2" customFormat="1" ht="24" customHeight="1">
      <c r="A249" s="31"/>
      <c r="B249" s="136"/>
      <c r="C249" s="170" t="s">
        <v>322</v>
      </c>
      <c r="D249" s="170" t="s">
        <v>179</v>
      </c>
      <c r="E249" s="171" t="s">
        <v>323</v>
      </c>
      <c r="F249" s="172" t="s">
        <v>1324</v>
      </c>
      <c r="G249" s="173" t="s">
        <v>132</v>
      </c>
      <c r="H249" s="174">
        <v>63.756</v>
      </c>
      <c r="I249" s="175"/>
      <c r="J249" s="175">
        <f>ROUND(I249*H249,2)</f>
        <v>0</v>
      </c>
      <c r="K249" s="172" t="s">
        <v>133</v>
      </c>
      <c r="L249" s="176"/>
      <c r="M249" s="177" t="s">
        <v>3</v>
      </c>
      <c r="N249" s="178" t="s">
        <v>43</v>
      </c>
      <c r="O249" s="145">
        <v>0</v>
      </c>
      <c r="P249" s="145">
        <f>O249*H249</f>
        <v>0</v>
      </c>
      <c r="Q249" s="145">
        <v>1.35E-2</v>
      </c>
      <c r="R249" s="145">
        <f>Q249*H249</f>
        <v>0.86070599999999997</v>
      </c>
      <c r="S249" s="145">
        <v>0</v>
      </c>
      <c r="T249" s="146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47" t="s">
        <v>173</v>
      </c>
      <c r="AT249" s="147" t="s">
        <v>179</v>
      </c>
      <c r="AU249" s="147" t="s">
        <v>135</v>
      </c>
      <c r="AY249" s="19" t="s">
        <v>127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9" t="s">
        <v>135</v>
      </c>
      <c r="BK249" s="148">
        <f>ROUND(I249*H249,2)</f>
        <v>0</v>
      </c>
      <c r="BL249" s="19" t="s">
        <v>134</v>
      </c>
      <c r="BM249" s="147" t="s">
        <v>324</v>
      </c>
    </row>
    <row r="250" spans="1:65" s="14" customFormat="1">
      <c r="B250" s="156"/>
      <c r="D250" s="150" t="s">
        <v>137</v>
      </c>
      <c r="F250" s="158" t="s">
        <v>325</v>
      </c>
      <c r="H250" s="159">
        <v>63.756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137</v>
      </c>
      <c r="AU250" s="157" t="s">
        <v>135</v>
      </c>
      <c r="AV250" s="14" t="s">
        <v>135</v>
      </c>
      <c r="AW250" s="14" t="s">
        <v>4</v>
      </c>
      <c r="AX250" s="14" t="s">
        <v>79</v>
      </c>
      <c r="AY250" s="157" t="s">
        <v>127</v>
      </c>
    </row>
    <row r="251" spans="1:65" s="2" customFormat="1" ht="48" customHeight="1">
      <c r="A251" s="31"/>
      <c r="B251" s="136"/>
      <c r="C251" s="137" t="s">
        <v>326</v>
      </c>
      <c r="D251" s="137" t="s">
        <v>129</v>
      </c>
      <c r="E251" s="138" t="s">
        <v>327</v>
      </c>
      <c r="F251" s="139" t="s">
        <v>328</v>
      </c>
      <c r="G251" s="140" t="s">
        <v>132</v>
      </c>
      <c r="H251" s="141">
        <v>742.41600000000005</v>
      </c>
      <c r="I251" s="142"/>
      <c r="J251" s="142">
        <f>ROUND(I251*H251,2)</f>
        <v>0</v>
      </c>
      <c r="K251" s="139" t="s">
        <v>133</v>
      </c>
      <c r="L251" s="32"/>
      <c r="M251" s="143" t="s">
        <v>3</v>
      </c>
      <c r="N251" s="144" t="s">
        <v>43</v>
      </c>
      <c r="O251" s="145">
        <v>1.08</v>
      </c>
      <c r="P251" s="145">
        <f>O251*H251</f>
        <v>801.80928000000006</v>
      </c>
      <c r="Q251" s="145">
        <v>9.5999999999999992E-3</v>
      </c>
      <c r="R251" s="145">
        <f>Q251*H251</f>
        <v>7.1271936</v>
      </c>
      <c r="S251" s="145">
        <v>0</v>
      </c>
      <c r="T251" s="146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47" t="s">
        <v>134</v>
      </c>
      <c r="AT251" s="147" t="s">
        <v>129</v>
      </c>
      <c r="AU251" s="147" t="s">
        <v>135</v>
      </c>
      <c r="AY251" s="19" t="s">
        <v>127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9" t="s">
        <v>135</v>
      </c>
      <c r="BK251" s="148">
        <f>ROUND(I251*H251,2)</f>
        <v>0</v>
      </c>
      <c r="BL251" s="19" t="s">
        <v>134</v>
      </c>
      <c r="BM251" s="147" t="s">
        <v>329</v>
      </c>
    </row>
    <row r="252" spans="1:65" s="13" customFormat="1">
      <c r="B252" s="149"/>
      <c r="D252" s="150" t="s">
        <v>137</v>
      </c>
      <c r="E252" s="151" t="s">
        <v>3</v>
      </c>
      <c r="F252" s="152" t="s">
        <v>138</v>
      </c>
      <c r="H252" s="151" t="s">
        <v>3</v>
      </c>
      <c r="L252" s="149"/>
      <c r="M252" s="153"/>
      <c r="N252" s="154"/>
      <c r="O252" s="154"/>
      <c r="P252" s="154"/>
      <c r="Q252" s="154"/>
      <c r="R252" s="154"/>
      <c r="S252" s="154"/>
      <c r="T252" s="155"/>
      <c r="AT252" s="151" t="s">
        <v>137</v>
      </c>
      <c r="AU252" s="151" t="s">
        <v>135</v>
      </c>
      <c r="AV252" s="13" t="s">
        <v>79</v>
      </c>
      <c r="AW252" s="13" t="s">
        <v>33</v>
      </c>
      <c r="AX252" s="13" t="s">
        <v>71</v>
      </c>
      <c r="AY252" s="151" t="s">
        <v>127</v>
      </c>
    </row>
    <row r="253" spans="1:65" s="13" customFormat="1">
      <c r="B253" s="149"/>
      <c r="D253" s="150" t="s">
        <v>137</v>
      </c>
      <c r="E253" s="151" t="s">
        <v>3</v>
      </c>
      <c r="F253" s="152" t="s">
        <v>330</v>
      </c>
      <c r="H253" s="151" t="s">
        <v>3</v>
      </c>
      <c r="L253" s="149"/>
      <c r="M253" s="153"/>
      <c r="N253" s="154"/>
      <c r="O253" s="154"/>
      <c r="P253" s="154"/>
      <c r="Q253" s="154"/>
      <c r="R253" s="154"/>
      <c r="S253" s="154"/>
      <c r="T253" s="155"/>
      <c r="AT253" s="151" t="s">
        <v>137</v>
      </c>
      <c r="AU253" s="151" t="s">
        <v>135</v>
      </c>
      <c r="AV253" s="13" t="s">
        <v>79</v>
      </c>
      <c r="AW253" s="13" t="s">
        <v>33</v>
      </c>
      <c r="AX253" s="13" t="s">
        <v>71</v>
      </c>
      <c r="AY253" s="151" t="s">
        <v>127</v>
      </c>
    </row>
    <row r="254" spans="1:65" s="14" customFormat="1">
      <c r="B254" s="156"/>
      <c r="D254" s="150" t="s">
        <v>137</v>
      </c>
      <c r="E254" s="157" t="s">
        <v>3</v>
      </c>
      <c r="F254" s="158" t="s">
        <v>331</v>
      </c>
      <c r="H254" s="159">
        <v>755.596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137</v>
      </c>
      <c r="AU254" s="157" t="s">
        <v>135</v>
      </c>
      <c r="AV254" s="14" t="s">
        <v>135</v>
      </c>
      <c r="AW254" s="14" t="s">
        <v>33</v>
      </c>
      <c r="AX254" s="14" t="s">
        <v>71</v>
      </c>
      <c r="AY254" s="157" t="s">
        <v>127</v>
      </c>
    </row>
    <row r="255" spans="1:65" s="14" customFormat="1">
      <c r="B255" s="156"/>
      <c r="D255" s="150" t="s">
        <v>137</v>
      </c>
      <c r="E255" s="157" t="s">
        <v>3</v>
      </c>
      <c r="F255" s="158" t="s">
        <v>332</v>
      </c>
      <c r="H255" s="159">
        <v>218.494</v>
      </c>
      <c r="L255" s="156"/>
      <c r="M255" s="160"/>
      <c r="N255" s="161"/>
      <c r="O255" s="161"/>
      <c r="P255" s="161"/>
      <c r="Q255" s="161"/>
      <c r="R255" s="161"/>
      <c r="S255" s="161"/>
      <c r="T255" s="162"/>
      <c r="AT255" s="157" t="s">
        <v>137</v>
      </c>
      <c r="AU255" s="157" t="s">
        <v>135</v>
      </c>
      <c r="AV255" s="14" t="s">
        <v>135</v>
      </c>
      <c r="AW255" s="14" t="s">
        <v>33</v>
      </c>
      <c r="AX255" s="14" t="s">
        <v>71</v>
      </c>
      <c r="AY255" s="157" t="s">
        <v>127</v>
      </c>
    </row>
    <row r="256" spans="1:65" s="13" customFormat="1">
      <c r="B256" s="149"/>
      <c r="D256" s="150" t="s">
        <v>137</v>
      </c>
      <c r="E256" s="151" t="s">
        <v>3</v>
      </c>
      <c r="F256" s="152" t="s">
        <v>333</v>
      </c>
      <c r="H256" s="151" t="s">
        <v>3</v>
      </c>
      <c r="L256" s="149"/>
      <c r="M256" s="153"/>
      <c r="N256" s="154"/>
      <c r="O256" s="154"/>
      <c r="P256" s="154"/>
      <c r="Q256" s="154"/>
      <c r="R256" s="154"/>
      <c r="S256" s="154"/>
      <c r="T256" s="155"/>
      <c r="AT256" s="151" t="s">
        <v>137</v>
      </c>
      <c r="AU256" s="151" t="s">
        <v>135</v>
      </c>
      <c r="AV256" s="13" t="s">
        <v>79</v>
      </c>
      <c r="AW256" s="13" t="s">
        <v>33</v>
      </c>
      <c r="AX256" s="13" t="s">
        <v>71</v>
      </c>
      <c r="AY256" s="151" t="s">
        <v>127</v>
      </c>
    </row>
    <row r="257" spans="1:65" s="14" customFormat="1">
      <c r="B257" s="156"/>
      <c r="D257" s="150" t="s">
        <v>137</v>
      </c>
      <c r="E257" s="157" t="s">
        <v>3</v>
      </c>
      <c r="F257" s="158" t="s">
        <v>334</v>
      </c>
      <c r="H257" s="159">
        <v>-5.7380000000000004</v>
      </c>
      <c r="L257" s="156"/>
      <c r="M257" s="160"/>
      <c r="N257" s="161"/>
      <c r="O257" s="161"/>
      <c r="P257" s="161"/>
      <c r="Q257" s="161"/>
      <c r="R257" s="161"/>
      <c r="S257" s="161"/>
      <c r="T257" s="162"/>
      <c r="AT257" s="157" t="s">
        <v>137</v>
      </c>
      <c r="AU257" s="157" t="s">
        <v>135</v>
      </c>
      <c r="AV257" s="14" t="s">
        <v>135</v>
      </c>
      <c r="AW257" s="14" t="s">
        <v>33</v>
      </c>
      <c r="AX257" s="14" t="s">
        <v>71</v>
      </c>
      <c r="AY257" s="157" t="s">
        <v>127</v>
      </c>
    </row>
    <row r="258" spans="1:65" s="13" customFormat="1">
      <c r="B258" s="149"/>
      <c r="D258" s="150" t="s">
        <v>137</v>
      </c>
      <c r="E258" s="151" t="s">
        <v>3</v>
      </c>
      <c r="F258" s="152" t="s">
        <v>335</v>
      </c>
      <c r="H258" s="151" t="s">
        <v>3</v>
      </c>
      <c r="L258" s="149"/>
      <c r="M258" s="153"/>
      <c r="N258" s="154"/>
      <c r="O258" s="154"/>
      <c r="P258" s="154"/>
      <c r="Q258" s="154"/>
      <c r="R258" s="154"/>
      <c r="S258" s="154"/>
      <c r="T258" s="155"/>
      <c r="AT258" s="151" t="s">
        <v>137</v>
      </c>
      <c r="AU258" s="151" t="s">
        <v>135</v>
      </c>
      <c r="AV258" s="13" t="s">
        <v>79</v>
      </c>
      <c r="AW258" s="13" t="s">
        <v>33</v>
      </c>
      <c r="AX258" s="13" t="s">
        <v>71</v>
      </c>
      <c r="AY258" s="151" t="s">
        <v>127</v>
      </c>
    </row>
    <row r="259" spans="1:65" s="14" customFormat="1">
      <c r="B259" s="156"/>
      <c r="D259" s="150" t="s">
        <v>137</v>
      </c>
      <c r="E259" s="157" t="s">
        <v>3</v>
      </c>
      <c r="F259" s="158" t="s">
        <v>336</v>
      </c>
      <c r="H259" s="159">
        <v>-5.4859999999999998</v>
      </c>
      <c r="L259" s="156"/>
      <c r="M259" s="160"/>
      <c r="N259" s="161"/>
      <c r="O259" s="161"/>
      <c r="P259" s="161"/>
      <c r="Q259" s="161"/>
      <c r="R259" s="161"/>
      <c r="S259" s="161"/>
      <c r="T259" s="162"/>
      <c r="AT259" s="157" t="s">
        <v>137</v>
      </c>
      <c r="AU259" s="157" t="s">
        <v>135</v>
      </c>
      <c r="AV259" s="14" t="s">
        <v>135</v>
      </c>
      <c r="AW259" s="14" t="s">
        <v>33</v>
      </c>
      <c r="AX259" s="14" t="s">
        <v>71</v>
      </c>
      <c r="AY259" s="157" t="s">
        <v>127</v>
      </c>
    </row>
    <row r="260" spans="1:65" s="13" customFormat="1">
      <c r="B260" s="149"/>
      <c r="D260" s="150" t="s">
        <v>137</v>
      </c>
      <c r="E260" s="151" t="s">
        <v>3</v>
      </c>
      <c r="F260" s="152" t="s">
        <v>337</v>
      </c>
      <c r="H260" s="151" t="s">
        <v>3</v>
      </c>
      <c r="L260" s="149"/>
      <c r="M260" s="153"/>
      <c r="N260" s="154"/>
      <c r="O260" s="154"/>
      <c r="P260" s="154"/>
      <c r="Q260" s="154"/>
      <c r="R260" s="154"/>
      <c r="S260" s="154"/>
      <c r="T260" s="155"/>
      <c r="AT260" s="151" t="s">
        <v>137</v>
      </c>
      <c r="AU260" s="151" t="s">
        <v>135</v>
      </c>
      <c r="AV260" s="13" t="s">
        <v>79</v>
      </c>
      <c r="AW260" s="13" t="s">
        <v>33</v>
      </c>
      <c r="AX260" s="13" t="s">
        <v>71</v>
      </c>
      <c r="AY260" s="151" t="s">
        <v>127</v>
      </c>
    </row>
    <row r="261" spans="1:65" s="14" customFormat="1">
      <c r="B261" s="156"/>
      <c r="D261" s="150" t="s">
        <v>137</v>
      </c>
      <c r="E261" s="157" t="s">
        <v>3</v>
      </c>
      <c r="F261" s="158" t="s">
        <v>338</v>
      </c>
      <c r="H261" s="159">
        <v>-61.2</v>
      </c>
      <c r="L261" s="156"/>
      <c r="M261" s="160"/>
      <c r="N261" s="161"/>
      <c r="O261" s="161"/>
      <c r="P261" s="161"/>
      <c r="Q261" s="161"/>
      <c r="R261" s="161"/>
      <c r="S261" s="161"/>
      <c r="T261" s="162"/>
      <c r="AT261" s="157" t="s">
        <v>137</v>
      </c>
      <c r="AU261" s="157" t="s">
        <v>135</v>
      </c>
      <c r="AV261" s="14" t="s">
        <v>135</v>
      </c>
      <c r="AW261" s="14" t="s">
        <v>33</v>
      </c>
      <c r="AX261" s="14" t="s">
        <v>71</v>
      </c>
      <c r="AY261" s="157" t="s">
        <v>127</v>
      </c>
    </row>
    <row r="262" spans="1:65" s="14" customFormat="1">
      <c r="B262" s="156"/>
      <c r="D262" s="150" t="s">
        <v>137</v>
      </c>
      <c r="E262" s="157" t="s">
        <v>3</v>
      </c>
      <c r="F262" s="158" t="s">
        <v>339</v>
      </c>
      <c r="H262" s="159">
        <v>-81</v>
      </c>
      <c r="L262" s="156"/>
      <c r="M262" s="160"/>
      <c r="N262" s="161"/>
      <c r="O262" s="161"/>
      <c r="P262" s="161"/>
      <c r="Q262" s="161"/>
      <c r="R262" s="161"/>
      <c r="S262" s="161"/>
      <c r="T262" s="162"/>
      <c r="AT262" s="157" t="s">
        <v>137</v>
      </c>
      <c r="AU262" s="157" t="s">
        <v>135</v>
      </c>
      <c r="AV262" s="14" t="s">
        <v>135</v>
      </c>
      <c r="AW262" s="14" t="s">
        <v>33</v>
      </c>
      <c r="AX262" s="14" t="s">
        <v>71</v>
      </c>
      <c r="AY262" s="157" t="s">
        <v>127</v>
      </c>
    </row>
    <row r="263" spans="1:65" s="14" customFormat="1">
      <c r="B263" s="156"/>
      <c r="D263" s="150" t="s">
        <v>137</v>
      </c>
      <c r="E263" s="157" t="s">
        <v>3</v>
      </c>
      <c r="F263" s="158" t="s">
        <v>340</v>
      </c>
      <c r="H263" s="159">
        <v>-41.4</v>
      </c>
      <c r="L263" s="156"/>
      <c r="M263" s="160"/>
      <c r="N263" s="161"/>
      <c r="O263" s="161"/>
      <c r="P263" s="161"/>
      <c r="Q263" s="161"/>
      <c r="R263" s="161"/>
      <c r="S263" s="161"/>
      <c r="T263" s="162"/>
      <c r="AT263" s="157" t="s">
        <v>137</v>
      </c>
      <c r="AU263" s="157" t="s">
        <v>135</v>
      </c>
      <c r="AV263" s="14" t="s">
        <v>135</v>
      </c>
      <c r="AW263" s="14" t="s">
        <v>33</v>
      </c>
      <c r="AX263" s="14" t="s">
        <v>71</v>
      </c>
      <c r="AY263" s="157" t="s">
        <v>127</v>
      </c>
    </row>
    <row r="264" spans="1:65" s="14" customFormat="1">
      <c r="B264" s="156"/>
      <c r="D264" s="150" t="s">
        <v>137</v>
      </c>
      <c r="E264" s="157" t="s">
        <v>3</v>
      </c>
      <c r="F264" s="158" t="s">
        <v>341</v>
      </c>
      <c r="H264" s="159">
        <v>-33.659999999999997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137</v>
      </c>
      <c r="AU264" s="157" t="s">
        <v>135</v>
      </c>
      <c r="AV264" s="14" t="s">
        <v>135</v>
      </c>
      <c r="AW264" s="14" t="s">
        <v>33</v>
      </c>
      <c r="AX264" s="14" t="s">
        <v>71</v>
      </c>
      <c r="AY264" s="157" t="s">
        <v>127</v>
      </c>
    </row>
    <row r="265" spans="1:65" s="14" customFormat="1">
      <c r="B265" s="156"/>
      <c r="D265" s="150" t="s">
        <v>137</v>
      </c>
      <c r="E265" s="157" t="s">
        <v>3</v>
      </c>
      <c r="F265" s="158" t="s">
        <v>342</v>
      </c>
      <c r="H265" s="159">
        <v>-3.19</v>
      </c>
      <c r="L265" s="156"/>
      <c r="M265" s="160"/>
      <c r="N265" s="161"/>
      <c r="O265" s="161"/>
      <c r="P265" s="161"/>
      <c r="Q265" s="161"/>
      <c r="R265" s="161"/>
      <c r="S265" s="161"/>
      <c r="T265" s="162"/>
      <c r="AT265" s="157" t="s">
        <v>137</v>
      </c>
      <c r="AU265" s="157" t="s">
        <v>135</v>
      </c>
      <c r="AV265" s="14" t="s">
        <v>135</v>
      </c>
      <c r="AW265" s="14" t="s">
        <v>33</v>
      </c>
      <c r="AX265" s="14" t="s">
        <v>71</v>
      </c>
      <c r="AY265" s="157" t="s">
        <v>127</v>
      </c>
    </row>
    <row r="266" spans="1:65" s="15" customFormat="1">
      <c r="B266" s="163"/>
      <c r="D266" s="150" t="s">
        <v>137</v>
      </c>
      <c r="E266" s="164" t="s">
        <v>3</v>
      </c>
      <c r="F266" s="165" t="s">
        <v>142</v>
      </c>
      <c r="H266" s="166">
        <v>742.41600000000005</v>
      </c>
      <c r="L266" s="163"/>
      <c r="M266" s="167"/>
      <c r="N266" s="168"/>
      <c r="O266" s="168"/>
      <c r="P266" s="168"/>
      <c r="Q266" s="168"/>
      <c r="R266" s="168"/>
      <c r="S266" s="168"/>
      <c r="T266" s="169"/>
      <c r="AT266" s="164" t="s">
        <v>137</v>
      </c>
      <c r="AU266" s="164" t="s">
        <v>135</v>
      </c>
      <c r="AV266" s="15" t="s">
        <v>134</v>
      </c>
      <c r="AW266" s="15" t="s">
        <v>33</v>
      </c>
      <c r="AX266" s="15" t="s">
        <v>79</v>
      </c>
      <c r="AY266" s="164" t="s">
        <v>127</v>
      </c>
    </row>
    <row r="267" spans="1:65" s="2" customFormat="1" ht="24" customHeight="1">
      <c r="A267" s="31"/>
      <c r="B267" s="136"/>
      <c r="C267" s="170" t="s">
        <v>343</v>
      </c>
      <c r="D267" s="170" t="s">
        <v>179</v>
      </c>
      <c r="E267" s="171" t="s">
        <v>344</v>
      </c>
      <c r="F267" s="172" t="s">
        <v>1325</v>
      </c>
      <c r="G267" s="173" t="s">
        <v>132</v>
      </c>
      <c r="H267" s="174">
        <v>757.26400000000001</v>
      </c>
      <c r="I267" s="175"/>
      <c r="J267" s="175">
        <f>ROUND(I267*H267,2)</f>
        <v>0</v>
      </c>
      <c r="K267" s="172" t="s">
        <v>133</v>
      </c>
      <c r="L267" s="176"/>
      <c r="M267" s="177" t="s">
        <v>3</v>
      </c>
      <c r="N267" s="178" t="s">
        <v>43</v>
      </c>
      <c r="O267" s="145">
        <v>0</v>
      </c>
      <c r="P267" s="145">
        <f>O267*H267</f>
        <v>0</v>
      </c>
      <c r="Q267" s="145">
        <v>1.6500000000000001E-2</v>
      </c>
      <c r="R267" s="145">
        <f>Q267*H267</f>
        <v>12.494856</v>
      </c>
      <c r="S267" s="145">
        <v>0</v>
      </c>
      <c r="T267" s="146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47" t="s">
        <v>173</v>
      </c>
      <c r="AT267" s="147" t="s">
        <v>179</v>
      </c>
      <c r="AU267" s="147" t="s">
        <v>135</v>
      </c>
      <c r="AY267" s="19" t="s">
        <v>127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9" t="s">
        <v>135</v>
      </c>
      <c r="BK267" s="148">
        <f>ROUND(I267*H267,2)</f>
        <v>0</v>
      </c>
      <c r="BL267" s="19" t="s">
        <v>134</v>
      </c>
      <c r="BM267" s="147" t="s">
        <v>345</v>
      </c>
    </row>
    <row r="268" spans="1:65" s="14" customFormat="1">
      <c r="B268" s="156"/>
      <c r="D268" s="150" t="s">
        <v>137</v>
      </c>
      <c r="F268" s="158" t="s">
        <v>346</v>
      </c>
      <c r="H268" s="159">
        <v>757.26400000000001</v>
      </c>
      <c r="L268" s="156"/>
      <c r="M268" s="160"/>
      <c r="N268" s="161"/>
      <c r="O268" s="161"/>
      <c r="P268" s="161"/>
      <c r="Q268" s="161"/>
      <c r="R268" s="161"/>
      <c r="S268" s="161"/>
      <c r="T268" s="162"/>
      <c r="AT268" s="157" t="s">
        <v>137</v>
      </c>
      <c r="AU268" s="157" t="s">
        <v>135</v>
      </c>
      <c r="AV268" s="14" t="s">
        <v>135</v>
      </c>
      <c r="AW268" s="14" t="s">
        <v>4</v>
      </c>
      <c r="AX268" s="14" t="s">
        <v>79</v>
      </c>
      <c r="AY268" s="157" t="s">
        <v>127</v>
      </c>
    </row>
    <row r="269" spans="1:65" s="2" customFormat="1" ht="48" customHeight="1">
      <c r="A269" s="31"/>
      <c r="B269" s="136"/>
      <c r="C269" s="137" t="s">
        <v>347</v>
      </c>
      <c r="D269" s="137" t="s">
        <v>129</v>
      </c>
      <c r="E269" s="138" t="s">
        <v>348</v>
      </c>
      <c r="F269" s="139" t="s">
        <v>349</v>
      </c>
      <c r="G269" s="140" t="s">
        <v>275</v>
      </c>
      <c r="H269" s="141">
        <v>424</v>
      </c>
      <c r="I269" s="142"/>
      <c r="J269" s="142">
        <f>ROUND(I269*H269,2)</f>
        <v>0</v>
      </c>
      <c r="K269" s="139" t="s">
        <v>133</v>
      </c>
      <c r="L269" s="32"/>
      <c r="M269" s="143" t="s">
        <v>3</v>
      </c>
      <c r="N269" s="144" t="s">
        <v>43</v>
      </c>
      <c r="O269" s="145">
        <v>0.33</v>
      </c>
      <c r="P269" s="145">
        <f>O269*H269</f>
        <v>139.92000000000002</v>
      </c>
      <c r="Q269" s="145">
        <v>1.7600000000000001E-3</v>
      </c>
      <c r="R269" s="145">
        <f>Q269*H269</f>
        <v>0.74624000000000001</v>
      </c>
      <c r="S269" s="145">
        <v>0</v>
      </c>
      <c r="T269" s="146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47" t="s">
        <v>134</v>
      </c>
      <c r="AT269" s="147" t="s">
        <v>129</v>
      </c>
      <c r="AU269" s="147" t="s">
        <v>135</v>
      </c>
      <c r="AY269" s="19" t="s">
        <v>127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9" t="s">
        <v>135</v>
      </c>
      <c r="BK269" s="148">
        <f>ROUND(I269*H269,2)</f>
        <v>0</v>
      </c>
      <c r="BL269" s="19" t="s">
        <v>134</v>
      </c>
      <c r="BM269" s="147" t="s">
        <v>350</v>
      </c>
    </row>
    <row r="270" spans="1:65" s="13" customFormat="1">
      <c r="B270" s="149"/>
      <c r="D270" s="150" t="s">
        <v>137</v>
      </c>
      <c r="E270" s="151" t="s">
        <v>3</v>
      </c>
      <c r="F270" s="152" t="s">
        <v>138</v>
      </c>
      <c r="H270" s="151" t="s">
        <v>3</v>
      </c>
      <c r="L270" s="149"/>
      <c r="M270" s="153"/>
      <c r="N270" s="154"/>
      <c r="O270" s="154"/>
      <c r="P270" s="154"/>
      <c r="Q270" s="154"/>
      <c r="R270" s="154"/>
      <c r="S270" s="154"/>
      <c r="T270" s="155"/>
      <c r="AT270" s="151" t="s">
        <v>137</v>
      </c>
      <c r="AU270" s="151" t="s">
        <v>135</v>
      </c>
      <c r="AV270" s="13" t="s">
        <v>79</v>
      </c>
      <c r="AW270" s="13" t="s">
        <v>33</v>
      </c>
      <c r="AX270" s="13" t="s">
        <v>71</v>
      </c>
      <c r="AY270" s="151" t="s">
        <v>127</v>
      </c>
    </row>
    <row r="271" spans="1:65" s="13" customFormat="1">
      <c r="B271" s="149"/>
      <c r="D271" s="150" t="s">
        <v>137</v>
      </c>
      <c r="E271" s="151" t="s">
        <v>3</v>
      </c>
      <c r="F271" s="152" t="s">
        <v>351</v>
      </c>
      <c r="H271" s="151" t="s">
        <v>3</v>
      </c>
      <c r="L271" s="149"/>
      <c r="M271" s="153"/>
      <c r="N271" s="154"/>
      <c r="O271" s="154"/>
      <c r="P271" s="154"/>
      <c r="Q271" s="154"/>
      <c r="R271" s="154"/>
      <c r="S271" s="154"/>
      <c r="T271" s="155"/>
      <c r="AT271" s="151" t="s">
        <v>137</v>
      </c>
      <c r="AU271" s="151" t="s">
        <v>135</v>
      </c>
      <c r="AV271" s="13" t="s">
        <v>79</v>
      </c>
      <c r="AW271" s="13" t="s">
        <v>33</v>
      </c>
      <c r="AX271" s="13" t="s">
        <v>71</v>
      </c>
      <c r="AY271" s="151" t="s">
        <v>127</v>
      </c>
    </row>
    <row r="272" spans="1:65" s="14" customFormat="1">
      <c r="B272" s="156"/>
      <c r="D272" s="150" t="s">
        <v>137</v>
      </c>
      <c r="E272" s="157" t="s">
        <v>3</v>
      </c>
      <c r="F272" s="158" t="s">
        <v>352</v>
      </c>
      <c r="H272" s="159">
        <v>91.8</v>
      </c>
      <c r="L272" s="156"/>
      <c r="M272" s="160"/>
      <c r="N272" s="161"/>
      <c r="O272" s="161"/>
      <c r="P272" s="161"/>
      <c r="Q272" s="161"/>
      <c r="R272" s="161"/>
      <c r="S272" s="161"/>
      <c r="T272" s="162"/>
      <c r="AT272" s="157" t="s">
        <v>137</v>
      </c>
      <c r="AU272" s="157" t="s">
        <v>135</v>
      </c>
      <c r="AV272" s="14" t="s">
        <v>135</v>
      </c>
      <c r="AW272" s="14" t="s">
        <v>33</v>
      </c>
      <c r="AX272" s="14" t="s">
        <v>71</v>
      </c>
      <c r="AY272" s="157" t="s">
        <v>127</v>
      </c>
    </row>
    <row r="273" spans="1:65" s="14" customFormat="1">
      <c r="B273" s="156"/>
      <c r="D273" s="150" t="s">
        <v>137</v>
      </c>
      <c r="E273" s="157" t="s">
        <v>3</v>
      </c>
      <c r="F273" s="158" t="s">
        <v>353</v>
      </c>
      <c r="H273" s="159">
        <v>144</v>
      </c>
      <c r="L273" s="156"/>
      <c r="M273" s="160"/>
      <c r="N273" s="161"/>
      <c r="O273" s="161"/>
      <c r="P273" s="161"/>
      <c r="Q273" s="161"/>
      <c r="R273" s="161"/>
      <c r="S273" s="161"/>
      <c r="T273" s="162"/>
      <c r="AT273" s="157" t="s">
        <v>137</v>
      </c>
      <c r="AU273" s="157" t="s">
        <v>135</v>
      </c>
      <c r="AV273" s="14" t="s">
        <v>135</v>
      </c>
      <c r="AW273" s="14" t="s">
        <v>33</v>
      </c>
      <c r="AX273" s="14" t="s">
        <v>71</v>
      </c>
      <c r="AY273" s="157" t="s">
        <v>127</v>
      </c>
    </row>
    <row r="274" spans="1:65" s="14" customFormat="1">
      <c r="B274" s="156"/>
      <c r="D274" s="150" t="s">
        <v>137</v>
      </c>
      <c r="E274" s="157" t="s">
        <v>3</v>
      </c>
      <c r="F274" s="158" t="s">
        <v>354</v>
      </c>
      <c r="H274" s="159">
        <v>25.2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7" t="s">
        <v>137</v>
      </c>
      <c r="AU274" s="157" t="s">
        <v>135</v>
      </c>
      <c r="AV274" s="14" t="s">
        <v>135</v>
      </c>
      <c r="AW274" s="14" t="s">
        <v>33</v>
      </c>
      <c r="AX274" s="14" t="s">
        <v>71</v>
      </c>
      <c r="AY274" s="157" t="s">
        <v>127</v>
      </c>
    </row>
    <row r="275" spans="1:65" s="13" customFormat="1">
      <c r="B275" s="149"/>
      <c r="D275" s="150" t="s">
        <v>137</v>
      </c>
      <c r="E275" s="151" t="s">
        <v>3</v>
      </c>
      <c r="F275" s="152" t="s">
        <v>355</v>
      </c>
      <c r="H275" s="151" t="s">
        <v>3</v>
      </c>
      <c r="L275" s="149"/>
      <c r="M275" s="153"/>
      <c r="N275" s="154"/>
      <c r="O275" s="154"/>
      <c r="P275" s="154"/>
      <c r="Q275" s="154"/>
      <c r="R275" s="154"/>
      <c r="S275" s="154"/>
      <c r="T275" s="155"/>
      <c r="AT275" s="151" t="s">
        <v>137</v>
      </c>
      <c r="AU275" s="151" t="s">
        <v>135</v>
      </c>
      <c r="AV275" s="13" t="s">
        <v>79</v>
      </c>
      <c r="AW275" s="13" t="s">
        <v>33</v>
      </c>
      <c r="AX275" s="13" t="s">
        <v>71</v>
      </c>
      <c r="AY275" s="151" t="s">
        <v>127</v>
      </c>
    </row>
    <row r="276" spans="1:65" s="14" customFormat="1">
      <c r="B276" s="156"/>
      <c r="D276" s="150" t="s">
        <v>137</v>
      </c>
      <c r="E276" s="157" t="s">
        <v>3</v>
      </c>
      <c r="F276" s="158" t="s">
        <v>356</v>
      </c>
      <c r="H276" s="159">
        <v>146.19999999999999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AT276" s="157" t="s">
        <v>137</v>
      </c>
      <c r="AU276" s="157" t="s">
        <v>135</v>
      </c>
      <c r="AV276" s="14" t="s">
        <v>135</v>
      </c>
      <c r="AW276" s="14" t="s">
        <v>33</v>
      </c>
      <c r="AX276" s="14" t="s">
        <v>71</v>
      </c>
      <c r="AY276" s="157" t="s">
        <v>127</v>
      </c>
    </row>
    <row r="277" spans="1:65" s="13" customFormat="1">
      <c r="B277" s="149"/>
      <c r="D277" s="150" t="s">
        <v>137</v>
      </c>
      <c r="E277" s="151" t="s">
        <v>3</v>
      </c>
      <c r="F277" s="152" t="s">
        <v>357</v>
      </c>
      <c r="H277" s="151" t="s">
        <v>3</v>
      </c>
      <c r="L277" s="149"/>
      <c r="M277" s="153"/>
      <c r="N277" s="154"/>
      <c r="O277" s="154"/>
      <c r="P277" s="154"/>
      <c r="Q277" s="154"/>
      <c r="R277" s="154"/>
      <c r="S277" s="154"/>
      <c r="T277" s="155"/>
      <c r="AT277" s="151" t="s">
        <v>137</v>
      </c>
      <c r="AU277" s="151" t="s">
        <v>135</v>
      </c>
      <c r="AV277" s="13" t="s">
        <v>79</v>
      </c>
      <c r="AW277" s="13" t="s">
        <v>33</v>
      </c>
      <c r="AX277" s="13" t="s">
        <v>71</v>
      </c>
      <c r="AY277" s="151" t="s">
        <v>127</v>
      </c>
    </row>
    <row r="278" spans="1:65" s="14" customFormat="1">
      <c r="B278" s="156"/>
      <c r="D278" s="150" t="s">
        <v>137</v>
      </c>
      <c r="E278" s="157" t="s">
        <v>3</v>
      </c>
      <c r="F278" s="158" t="s">
        <v>358</v>
      </c>
      <c r="H278" s="159">
        <v>5.6</v>
      </c>
      <c r="L278" s="156"/>
      <c r="M278" s="160"/>
      <c r="N278" s="161"/>
      <c r="O278" s="161"/>
      <c r="P278" s="161"/>
      <c r="Q278" s="161"/>
      <c r="R278" s="161"/>
      <c r="S278" s="161"/>
      <c r="T278" s="162"/>
      <c r="AT278" s="157" t="s">
        <v>137</v>
      </c>
      <c r="AU278" s="157" t="s">
        <v>135</v>
      </c>
      <c r="AV278" s="14" t="s">
        <v>135</v>
      </c>
      <c r="AW278" s="14" t="s">
        <v>33</v>
      </c>
      <c r="AX278" s="14" t="s">
        <v>71</v>
      </c>
      <c r="AY278" s="157" t="s">
        <v>127</v>
      </c>
    </row>
    <row r="279" spans="1:65" s="13" customFormat="1">
      <c r="B279" s="149"/>
      <c r="D279" s="150" t="s">
        <v>137</v>
      </c>
      <c r="E279" s="151" t="s">
        <v>3</v>
      </c>
      <c r="F279" s="152" t="s">
        <v>359</v>
      </c>
      <c r="H279" s="151" t="s">
        <v>3</v>
      </c>
      <c r="L279" s="149"/>
      <c r="M279" s="153"/>
      <c r="N279" s="154"/>
      <c r="O279" s="154"/>
      <c r="P279" s="154"/>
      <c r="Q279" s="154"/>
      <c r="R279" s="154"/>
      <c r="S279" s="154"/>
      <c r="T279" s="155"/>
      <c r="AT279" s="151" t="s">
        <v>137</v>
      </c>
      <c r="AU279" s="151" t="s">
        <v>135</v>
      </c>
      <c r="AV279" s="13" t="s">
        <v>79</v>
      </c>
      <c r="AW279" s="13" t="s">
        <v>33</v>
      </c>
      <c r="AX279" s="13" t="s">
        <v>71</v>
      </c>
      <c r="AY279" s="151" t="s">
        <v>127</v>
      </c>
    </row>
    <row r="280" spans="1:65" s="14" customFormat="1">
      <c r="B280" s="156"/>
      <c r="D280" s="150" t="s">
        <v>137</v>
      </c>
      <c r="E280" s="157" t="s">
        <v>3</v>
      </c>
      <c r="F280" s="158" t="s">
        <v>360</v>
      </c>
      <c r="H280" s="159">
        <v>11.2</v>
      </c>
      <c r="L280" s="156"/>
      <c r="M280" s="160"/>
      <c r="N280" s="161"/>
      <c r="O280" s="161"/>
      <c r="P280" s="161"/>
      <c r="Q280" s="161"/>
      <c r="R280" s="161"/>
      <c r="S280" s="161"/>
      <c r="T280" s="162"/>
      <c r="AT280" s="157" t="s">
        <v>137</v>
      </c>
      <c r="AU280" s="157" t="s">
        <v>135</v>
      </c>
      <c r="AV280" s="14" t="s">
        <v>135</v>
      </c>
      <c r="AW280" s="14" t="s">
        <v>33</v>
      </c>
      <c r="AX280" s="14" t="s">
        <v>71</v>
      </c>
      <c r="AY280" s="157" t="s">
        <v>127</v>
      </c>
    </row>
    <row r="281" spans="1:65" s="15" customFormat="1">
      <c r="B281" s="163"/>
      <c r="D281" s="150" t="s">
        <v>137</v>
      </c>
      <c r="E281" s="164" t="s">
        <v>3</v>
      </c>
      <c r="F281" s="165" t="s">
        <v>142</v>
      </c>
      <c r="H281" s="166">
        <v>424</v>
      </c>
      <c r="L281" s="163"/>
      <c r="M281" s="167"/>
      <c r="N281" s="168"/>
      <c r="O281" s="168"/>
      <c r="P281" s="168"/>
      <c r="Q281" s="168"/>
      <c r="R281" s="168"/>
      <c r="S281" s="168"/>
      <c r="T281" s="169"/>
      <c r="AT281" s="164" t="s">
        <v>137</v>
      </c>
      <c r="AU281" s="164" t="s">
        <v>135</v>
      </c>
      <c r="AV281" s="15" t="s">
        <v>134</v>
      </c>
      <c r="AW281" s="15" t="s">
        <v>33</v>
      </c>
      <c r="AX281" s="15" t="s">
        <v>79</v>
      </c>
      <c r="AY281" s="164" t="s">
        <v>127</v>
      </c>
    </row>
    <row r="282" spans="1:65" s="2" customFormat="1" ht="24" customHeight="1">
      <c r="A282" s="31"/>
      <c r="B282" s="136"/>
      <c r="C282" s="170" t="s">
        <v>361</v>
      </c>
      <c r="D282" s="170" t="s">
        <v>179</v>
      </c>
      <c r="E282" s="171" t="s">
        <v>362</v>
      </c>
      <c r="F282" s="172" t="s">
        <v>1326</v>
      </c>
      <c r="G282" s="173" t="s">
        <v>132</v>
      </c>
      <c r="H282" s="174">
        <v>69.959999999999994</v>
      </c>
      <c r="I282" s="175"/>
      <c r="J282" s="175">
        <f>ROUND(I282*H282,2)</f>
        <v>0</v>
      </c>
      <c r="K282" s="172" t="s">
        <v>133</v>
      </c>
      <c r="L282" s="176"/>
      <c r="M282" s="177" t="s">
        <v>3</v>
      </c>
      <c r="N282" s="178" t="s">
        <v>43</v>
      </c>
      <c r="O282" s="145">
        <v>0</v>
      </c>
      <c r="P282" s="145">
        <f>O282*H282</f>
        <v>0</v>
      </c>
      <c r="Q282" s="145">
        <v>4.8300000000000001E-3</v>
      </c>
      <c r="R282" s="145">
        <f>Q282*H282</f>
        <v>0.33790679999999995</v>
      </c>
      <c r="S282" s="145">
        <v>0</v>
      </c>
      <c r="T282" s="146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47" t="s">
        <v>173</v>
      </c>
      <c r="AT282" s="147" t="s">
        <v>179</v>
      </c>
      <c r="AU282" s="147" t="s">
        <v>135</v>
      </c>
      <c r="AY282" s="19" t="s">
        <v>127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9" t="s">
        <v>135</v>
      </c>
      <c r="BK282" s="148">
        <f>ROUND(I282*H282,2)</f>
        <v>0</v>
      </c>
      <c r="BL282" s="19" t="s">
        <v>134</v>
      </c>
      <c r="BM282" s="147" t="s">
        <v>363</v>
      </c>
    </row>
    <row r="283" spans="1:65" s="14" customFormat="1">
      <c r="B283" s="156"/>
      <c r="D283" s="150" t="s">
        <v>137</v>
      </c>
      <c r="E283" s="157" t="s">
        <v>3</v>
      </c>
      <c r="F283" s="158" t="s">
        <v>364</v>
      </c>
      <c r="H283" s="159">
        <v>63.6</v>
      </c>
      <c r="L283" s="156"/>
      <c r="M283" s="160"/>
      <c r="N283" s="161"/>
      <c r="O283" s="161"/>
      <c r="P283" s="161"/>
      <c r="Q283" s="161"/>
      <c r="R283" s="161"/>
      <c r="S283" s="161"/>
      <c r="T283" s="162"/>
      <c r="AT283" s="157" t="s">
        <v>137</v>
      </c>
      <c r="AU283" s="157" t="s">
        <v>135</v>
      </c>
      <c r="AV283" s="14" t="s">
        <v>135</v>
      </c>
      <c r="AW283" s="14" t="s">
        <v>33</v>
      </c>
      <c r="AX283" s="14" t="s">
        <v>79</v>
      </c>
      <c r="AY283" s="157" t="s">
        <v>127</v>
      </c>
    </row>
    <row r="284" spans="1:65" s="14" customFormat="1">
      <c r="B284" s="156"/>
      <c r="D284" s="150" t="s">
        <v>137</v>
      </c>
      <c r="F284" s="158" t="s">
        <v>365</v>
      </c>
      <c r="H284" s="159">
        <v>69.959999999999994</v>
      </c>
      <c r="L284" s="156"/>
      <c r="M284" s="160"/>
      <c r="N284" s="161"/>
      <c r="O284" s="161"/>
      <c r="P284" s="161"/>
      <c r="Q284" s="161"/>
      <c r="R284" s="161"/>
      <c r="S284" s="161"/>
      <c r="T284" s="162"/>
      <c r="AT284" s="157" t="s">
        <v>137</v>
      </c>
      <c r="AU284" s="157" t="s">
        <v>135</v>
      </c>
      <c r="AV284" s="14" t="s">
        <v>135</v>
      </c>
      <c r="AW284" s="14" t="s">
        <v>4</v>
      </c>
      <c r="AX284" s="14" t="s">
        <v>79</v>
      </c>
      <c r="AY284" s="157" t="s">
        <v>127</v>
      </c>
    </row>
    <row r="285" spans="1:65" s="2" customFormat="1" ht="48" customHeight="1">
      <c r="A285" s="31"/>
      <c r="B285" s="136"/>
      <c r="C285" s="137" t="s">
        <v>366</v>
      </c>
      <c r="D285" s="137" t="s">
        <v>129</v>
      </c>
      <c r="E285" s="138" t="s">
        <v>367</v>
      </c>
      <c r="F285" s="139" t="s">
        <v>368</v>
      </c>
      <c r="G285" s="140" t="s">
        <v>132</v>
      </c>
      <c r="H285" s="141">
        <v>72.343000000000004</v>
      </c>
      <c r="I285" s="142"/>
      <c r="J285" s="142">
        <f>ROUND(I285*H285,2)</f>
        <v>0</v>
      </c>
      <c r="K285" s="139" t="s">
        <v>133</v>
      </c>
      <c r="L285" s="32"/>
      <c r="M285" s="143" t="s">
        <v>3</v>
      </c>
      <c r="N285" s="144" t="s">
        <v>43</v>
      </c>
      <c r="O285" s="145">
        <v>8.0000000000000002E-3</v>
      </c>
      <c r="P285" s="145">
        <f>O285*H285</f>
        <v>0.57874400000000004</v>
      </c>
      <c r="Q285" s="145">
        <v>6.0000000000000002E-5</v>
      </c>
      <c r="R285" s="145">
        <f>Q285*H285</f>
        <v>4.3405800000000001E-3</v>
      </c>
      <c r="S285" s="145">
        <v>0</v>
      </c>
      <c r="T285" s="146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7" t="s">
        <v>134</v>
      </c>
      <c r="AT285" s="147" t="s">
        <v>129</v>
      </c>
      <c r="AU285" s="147" t="s">
        <v>135</v>
      </c>
      <c r="AY285" s="19" t="s">
        <v>127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9" t="s">
        <v>135</v>
      </c>
      <c r="BK285" s="148">
        <f>ROUND(I285*H285,2)</f>
        <v>0</v>
      </c>
      <c r="BL285" s="19" t="s">
        <v>134</v>
      </c>
      <c r="BM285" s="147" t="s">
        <v>369</v>
      </c>
    </row>
    <row r="286" spans="1:65" s="13" customFormat="1">
      <c r="B286" s="149"/>
      <c r="D286" s="150" t="s">
        <v>137</v>
      </c>
      <c r="E286" s="151" t="s">
        <v>3</v>
      </c>
      <c r="F286" s="152" t="s">
        <v>138</v>
      </c>
      <c r="H286" s="151" t="s">
        <v>3</v>
      </c>
      <c r="L286" s="149"/>
      <c r="M286" s="153"/>
      <c r="N286" s="154"/>
      <c r="O286" s="154"/>
      <c r="P286" s="154"/>
      <c r="Q286" s="154"/>
      <c r="R286" s="154"/>
      <c r="S286" s="154"/>
      <c r="T286" s="155"/>
      <c r="AT286" s="151" t="s">
        <v>137</v>
      </c>
      <c r="AU286" s="151" t="s">
        <v>135</v>
      </c>
      <c r="AV286" s="13" t="s">
        <v>79</v>
      </c>
      <c r="AW286" s="13" t="s">
        <v>33</v>
      </c>
      <c r="AX286" s="13" t="s">
        <v>71</v>
      </c>
      <c r="AY286" s="151" t="s">
        <v>127</v>
      </c>
    </row>
    <row r="287" spans="1:65" s="13" customFormat="1">
      <c r="B287" s="149"/>
      <c r="D287" s="150" t="s">
        <v>137</v>
      </c>
      <c r="E287" s="151" t="s">
        <v>3</v>
      </c>
      <c r="F287" s="152" t="s">
        <v>370</v>
      </c>
      <c r="H287" s="151" t="s">
        <v>3</v>
      </c>
      <c r="L287" s="149"/>
      <c r="M287" s="153"/>
      <c r="N287" s="154"/>
      <c r="O287" s="154"/>
      <c r="P287" s="154"/>
      <c r="Q287" s="154"/>
      <c r="R287" s="154"/>
      <c r="S287" s="154"/>
      <c r="T287" s="155"/>
      <c r="AT287" s="151" t="s">
        <v>137</v>
      </c>
      <c r="AU287" s="151" t="s">
        <v>135</v>
      </c>
      <c r="AV287" s="13" t="s">
        <v>79</v>
      </c>
      <c r="AW287" s="13" t="s">
        <v>33</v>
      </c>
      <c r="AX287" s="13" t="s">
        <v>71</v>
      </c>
      <c r="AY287" s="151" t="s">
        <v>127</v>
      </c>
    </row>
    <row r="288" spans="1:65" s="14" customFormat="1">
      <c r="B288" s="156"/>
      <c r="D288" s="150" t="s">
        <v>137</v>
      </c>
      <c r="E288" s="157" t="s">
        <v>3</v>
      </c>
      <c r="F288" s="158" t="s">
        <v>371</v>
      </c>
      <c r="H288" s="159">
        <v>72.343000000000004</v>
      </c>
      <c r="L288" s="156"/>
      <c r="M288" s="160"/>
      <c r="N288" s="161"/>
      <c r="O288" s="161"/>
      <c r="P288" s="161"/>
      <c r="Q288" s="161"/>
      <c r="R288" s="161"/>
      <c r="S288" s="161"/>
      <c r="T288" s="162"/>
      <c r="AT288" s="157" t="s">
        <v>137</v>
      </c>
      <c r="AU288" s="157" t="s">
        <v>135</v>
      </c>
      <c r="AV288" s="14" t="s">
        <v>135</v>
      </c>
      <c r="AW288" s="14" t="s">
        <v>33</v>
      </c>
      <c r="AX288" s="14" t="s">
        <v>79</v>
      </c>
      <c r="AY288" s="157" t="s">
        <v>127</v>
      </c>
    </row>
    <row r="289" spans="1:65" s="2" customFormat="1" ht="48" customHeight="1">
      <c r="A289" s="31"/>
      <c r="B289" s="136"/>
      <c r="C289" s="137" t="s">
        <v>372</v>
      </c>
      <c r="D289" s="137" t="s">
        <v>129</v>
      </c>
      <c r="E289" s="138" t="s">
        <v>373</v>
      </c>
      <c r="F289" s="139" t="s">
        <v>374</v>
      </c>
      <c r="G289" s="140" t="s">
        <v>132</v>
      </c>
      <c r="H289" s="141">
        <v>885.76</v>
      </c>
      <c r="I289" s="142"/>
      <c r="J289" s="142">
        <f>ROUND(I289*H289,2)</f>
        <v>0</v>
      </c>
      <c r="K289" s="139" t="s">
        <v>133</v>
      </c>
      <c r="L289" s="32"/>
      <c r="M289" s="143" t="s">
        <v>3</v>
      </c>
      <c r="N289" s="144" t="s">
        <v>43</v>
      </c>
      <c r="O289" s="145">
        <v>8.0000000000000002E-3</v>
      </c>
      <c r="P289" s="145">
        <f>O289*H289</f>
        <v>7.0860799999999999</v>
      </c>
      <c r="Q289" s="145">
        <v>6.0000000000000002E-5</v>
      </c>
      <c r="R289" s="145">
        <f>Q289*H289</f>
        <v>5.3145600000000001E-2</v>
      </c>
      <c r="S289" s="145">
        <v>0</v>
      </c>
      <c r="T289" s="146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47" t="s">
        <v>134</v>
      </c>
      <c r="AT289" s="147" t="s">
        <v>129</v>
      </c>
      <c r="AU289" s="147" t="s">
        <v>135</v>
      </c>
      <c r="AY289" s="19" t="s">
        <v>127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9" t="s">
        <v>135</v>
      </c>
      <c r="BK289" s="148">
        <f>ROUND(I289*H289,2)</f>
        <v>0</v>
      </c>
      <c r="BL289" s="19" t="s">
        <v>134</v>
      </c>
      <c r="BM289" s="147" t="s">
        <v>375</v>
      </c>
    </row>
    <row r="290" spans="1:65" s="13" customFormat="1">
      <c r="B290" s="149"/>
      <c r="D290" s="150" t="s">
        <v>137</v>
      </c>
      <c r="E290" s="151" t="s">
        <v>3</v>
      </c>
      <c r="F290" s="152" t="s">
        <v>138</v>
      </c>
      <c r="H290" s="151" t="s">
        <v>3</v>
      </c>
      <c r="L290" s="149"/>
      <c r="M290" s="153"/>
      <c r="N290" s="154"/>
      <c r="O290" s="154"/>
      <c r="P290" s="154"/>
      <c r="Q290" s="154"/>
      <c r="R290" s="154"/>
      <c r="S290" s="154"/>
      <c r="T290" s="155"/>
      <c r="AT290" s="151" t="s">
        <v>137</v>
      </c>
      <c r="AU290" s="151" t="s">
        <v>135</v>
      </c>
      <c r="AV290" s="13" t="s">
        <v>79</v>
      </c>
      <c r="AW290" s="13" t="s">
        <v>33</v>
      </c>
      <c r="AX290" s="13" t="s">
        <v>71</v>
      </c>
      <c r="AY290" s="151" t="s">
        <v>127</v>
      </c>
    </row>
    <row r="291" spans="1:65" s="13" customFormat="1">
      <c r="B291" s="149"/>
      <c r="D291" s="150" t="s">
        <v>137</v>
      </c>
      <c r="E291" s="151" t="s">
        <v>3</v>
      </c>
      <c r="F291" s="152" t="s">
        <v>376</v>
      </c>
      <c r="H291" s="151" t="s">
        <v>3</v>
      </c>
      <c r="L291" s="149"/>
      <c r="M291" s="153"/>
      <c r="N291" s="154"/>
      <c r="O291" s="154"/>
      <c r="P291" s="154"/>
      <c r="Q291" s="154"/>
      <c r="R291" s="154"/>
      <c r="S291" s="154"/>
      <c r="T291" s="155"/>
      <c r="AT291" s="151" t="s">
        <v>137</v>
      </c>
      <c r="AU291" s="151" t="s">
        <v>135</v>
      </c>
      <c r="AV291" s="13" t="s">
        <v>79</v>
      </c>
      <c r="AW291" s="13" t="s">
        <v>33</v>
      </c>
      <c r="AX291" s="13" t="s">
        <v>71</v>
      </c>
      <c r="AY291" s="151" t="s">
        <v>127</v>
      </c>
    </row>
    <row r="292" spans="1:65" s="14" customFormat="1">
      <c r="B292" s="156"/>
      <c r="D292" s="150" t="s">
        <v>137</v>
      </c>
      <c r="E292" s="157" t="s">
        <v>3</v>
      </c>
      <c r="F292" s="158" t="s">
        <v>377</v>
      </c>
      <c r="H292" s="159">
        <v>742.41600000000005</v>
      </c>
      <c r="L292" s="156"/>
      <c r="M292" s="160"/>
      <c r="N292" s="161"/>
      <c r="O292" s="161"/>
      <c r="P292" s="161"/>
      <c r="Q292" s="161"/>
      <c r="R292" s="161"/>
      <c r="S292" s="161"/>
      <c r="T292" s="162"/>
      <c r="AT292" s="157" t="s">
        <v>137</v>
      </c>
      <c r="AU292" s="157" t="s">
        <v>135</v>
      </c>
      <c r="AV292" s="14" t="s">
        <v>135</v>
      </c>
      <c r="AW292" s="14" t="s">
        <v>33</v>
      </c>
      <c r="AX292" s="14" t="s">
        <v>71</v>
      </c>
      <c r="AY292" s="157" t="s">
        <v>127</v>
      </c>
    </row>
    <row r="293" spans="1:65" s="13" customFormat="1">
      <c r="B293" s="149"/>
      <c r="D293" s="150" t="s">
        <v>137</v>
      </c>
      <c r="E293" s="151" t="s">
        <v>3</v>
      </c>
      <c r="F293" s="152" t="s">
        <v>378</v>
      </c>
      <c r="H293" s="151" t="s">
        <v>3</v>
      </c>
      <c r="L293" s="149"/>
      <c r="M293" s="153"/>
      <c r="N293" s="154"/>
      <c r="O293" s="154"/>
      <c r="P293" s="154"/>
      <c r="Q293" s="154"/>
      <c r="R293" s="154"/>
      <c r="S293" s="154"/>
      <c r="T293" s="155"/>
      <c r="AT293" s="151" t="s">
        <v>137</v>
      </c>
      <c r="AU293" s="151" t="s">
        <v>135</v>
      </c>
      <c r="AV293" s="13" t="s">
        <v>79</v>
      </c>
      <c r="AW293" s="13" t="s">
        <v>33</v>
      </c>
      <c r="AX293" s="13" t="s">
        <v>71</v>
      </c>
      <c r="AY293" s="151" t="s">
        <v>127</v>
      </c>
    </row>
    <row r="294" spans="1:65" s="14" customFormat="1">
      <c r="B294" s="156"/>
      <c r="D294" s="150" t="s">
        <v>137</v>
      </c>
      <c r="E294" s="157" t="s">
        <v>3</v>
      </c>
      <c r="F294" s="158" t="s">
        <v>379</v>
      </c>
      <c r="H294" s="159">
        <v>80.837999999999994</v>
      </c>
      <c r="L294" s="156"/>
      <c r="M294" s="160"/>
      <c r="N294" s="161"/>
      <c r="O294" s="161"/>
      <c r="P294" s="161"/>
      <c r="Q294" s="161"/>
      <c r="R294" s="161"/>
      <c r="S294" s="161"/>
      <c r="T294" s="162"/>
      <c r="AT294" s="157" t="s">
        <v>137</v>
      </c>
      <c r="AU294" s="157" t="s">
        <v>135</v>
      </c>
      <c r="AV294" s="14" t="s">
        <v>135</v>
      </c>
      <c r="AW294" s="14" t="s">
        <v>33</v>
      </c>
      <c r="AX294" s="14" t="s">
        <v>71</v>
      </c>
      <c r="AY294" s="157" t="s">
        <v>127</v>
      </c>
    </row>
    <row r="295" spans="1:65" s="13" customFormat="1">
      <c r="B295" s="149"/>
      <c r="D295" s="150" t="s">
        <v>137</v>
      </c>
      <c r="E295" s="151" t="s">
        <v>3</v>
      </c>
      <c r="F295" s="152" t="s">
        <v>380</v>
      </c>
      <c r="H295" s="151" t="s">
        <v>3</v>
      </c>
      <c r="L295" s="149"/>
      <c r="M295" s="153"/>
      <c r="N295" s="154"/>
      <c r="O295" s="154"/>
      <c r="P295" s="154"/>
      <c r="Q295" s="154"/>
      <c r="R295" s="154"/>
      <c r="S295" s="154"/>
      <c r="T295" s="155"/>
      <c r="AT295" s="151" t="s">
        <v>137</v>
      </c>
      <c r="AU295" s="151" t="s">
        <v>135</v>
      </c>
      <c r="AV295" s="13" t="s">
        <v>79</v>
      </c>
      <c r="AW295" s="13" t="s">
        <v>33</v>
      </c>
      <c r="AX295" s="13" t="s">
        <v>71</v>
      </c>
      <c r="AY295" s="151" t="s">
        <v>127</v>
      </c>
    </row>
    <row r="296" spans="1:65" s="14" customFormat="1">
      <c r="B296" s="156"/>
      <c r="D296" s="150" t="s">
        <v>137</v>
      </c>
      <c r="E296" s="157" t="s">
        <v>3</v>
      </c>
      <c r="F296" s="158" t="s">
        <v>381</v>
      </c>
      <c r="H296" s="159">
        <v>62.506</v>
      </c>
      <c r="L296" s="156"/>
      <c r="M296" s="160"/>
      <c r="N296" s="161"/>
      <c r="O296" s="161"/>
      <c r="P296" s="161"/>
      <c r="Q296" s="161"/>
      <c r="R296" s="161"/>
      <c r="S296" s="161"/>
      <c r="T296" s="162"/>
      <c r="AT296" s="157" t="s">
        <v>137</v>
      </c>
      <c r="AU296" s="157" t="s">
        <v>135</v>
      </c>
      <c r="AV296" s="14" t="s">
        <v>135</v>
      </c>
      <c r="AW296" s="14" t="s">
        <v>33</v>
      </c>
      <c r="AX296" s="14" t="s">
        <v>71</v>
      </c>
      <c r="AY296" s="157" t="s">
        <v>127</v>
      </c>
    </row>
    <row r="297" spans="1:65" s="15" customFormat="1">
      <c r="B297" s="163"/>
      <c r="D297" s="150" t="s">
        <v>137</v>
      </c>
      <c r="E297" s="164" t="s">
        <v>3</v>
      </c>
      <c r="F297" s="165" t="s">
        <v>142</v>
      </c>
      <c r="H297" s="166">
        <v>885.76</v>
      </c>
      <c r="L297" s="163"/>
      <c r="M297" s="167"/>
      <c r="N297" s="168"/>
      <c r="O297" s="168"/>
      <c r="P297" s="168"/>
      <c r="Q297" s="168"/>
      <c r="R297" s="168"/>
      <c r="S297" s="168"/>
      <c r="T297" s="169"/>
      <c r="AT297" s="164" t="s">
        <v>137</v>
      </c>
      <c r="AU297" s="164" t="s">
        <v>135</v>
      </c>
      <c r="AV297" s="15" t="s">
        <v>134</v>
      </c>
      <c r="AW297" s="15" t="s">
        <v>33</v>
      </c>
      <c r="AX297" s="15" t="s">
        <v>79</v>
      </c>
      <c r="AY297" s="164" t="s">
        <v>127</v>
      </c>
    </row>
    <row r="298" spans="1:65" s="2" customFormat="1" ht="24" customHeight="1">
      <c r="A298" s="31"/>
      <c r="B298" s="136"/>
      <c r="C298" s="137" t="s">
        <v>382</v>
      </c>
      <c r="D298" s="137" t="s">
        <v>129</v>
      </c>
      <c r="E298" s="138" t="s">
        <v>383</v>
      </c>
      <c r="F298" s="139" t="s">
        <v>384</v>
      </c>
      <c r="G298" s="140" t="s">
        <v>275</v>
      </c>
      <c r="H298" s="141">
        <v>56.66</v>
      </c>
      <c r="I298" s="142"/>
      <c r="J298" s="142">
        <f>ROUND(I298*H298,2)</f>
        <v>0</v>
      </c>
      <c r="K298" s="139" t="s">
        <v>133</v>
      </c>
      <c r="L298" s="32"/>
      <c r="M298" s="143" t="s">
        <v>3</v>
      </c>
      <c r="N298" s="144" t="s">
        <v>43</v>
      </c>
      <c r="O298" s="145">
        <v>0.23</v>
      </c>
      <c r="P298" s="145">
        <f>O298*H298</f>
        <v>13.0318</v>
      </c>
      <c r="Q298" s="145">
        <v>3.0000000000000001E-5</v>
      </c>
      <c r="R298" s="145">
        <f>Q298*H298</f>
        <v>1.6998E-3</v>
      </c>
      <c r="S298" s="145">
        <v>0</v>
      </c>
      <c r="T298" s="146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47" t="s">
        <v>134</v>
      </c>
      <c r="AT298" s="147" t="s">
        <v>129</v>
      </c>
      <c r="AU298" s="147" t="s">
        <v>135</v>
      </c>
      <c r="AY298" s="19" t="s">
        <v>127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9" t="s">
        <v>135</v>
      </c>
      <c r="BK298" s="148">
        <f>ROUND(I298*H298,2)</f>
        <v>0</v>
      </c>
      <c r="BL298" s="19" t="s">
        <v>134</v>
      </c>
      <c r="BM298" s="147" t="s">
        <v>385</v>
      </c>
    </row>
    <row r="299" spans="1:65" s="13" customFormat="1">
      <c r="B299" s="149"/>
      <c r="D299" s="150" t="s">
        <v>137</v>
      </c>
      <c r="E299" s="151" t="s">
        <v>3</v>
      </c>
      <c r="F299" s="152" t="s">
        <v>138</v>
      </c>
      <c r="H299" s="151" t="s">
        <v>3</v>
      </c>
      <c r="L299" s="149"/>
      <c r="M299" s="153"/>
      <c r="N299" s="154"/>
      <c r="O299" s="154"/>
      <c r="P299" s="154"/>
      <c r="Q299" s="154"/>
      <c r="R299" s="154"/>
      <c r="S299" s="154"/>
      <c r="T299" s="155"/>
      <c r="AT299" s="151" t="s">
        <v>137</v>
      </c>
      <c r="AU299" s="151" t="s">
        <v>135</v>
      </c>
      <c r="AV299" s="13" t="s">
        <v>79</v>
      </c>
      <c r="AW299" s="13" t="s">
        <v>33</v>
      </c>
      <c r="AX299" s="13" t="s">
        <v>71</v>
      </c>
      <c r="AY299" s="151" t="s">
        <v>127</v>
      </c>
    </row>
    <row r="300" spans="1:65" s="14" customFormat="1">
      <c r="B300" s="156"/>
      <c r="D300" s="150" t="s">
        <v>137</v>
      </c>
      <c r="E300" s="157" t="s">
        <v>3</v>
      </c>
      <c r="F300" s="158" t="s">
        <v>386</v>
      </c>
      <c r="H300" s="159">
        <v>55.46</v>
      </c>
      <c r="L300" s="156"/>
      <c r="M300" s="160"/>
      <c r="N300" s="161"/>
      <c r="O300" s="161"/>
      <c r="P300" s="161"/>
      <c r="Q300" s="161"/>
      <c r="R300" s="161"/>
      <c r="S300" s="161"/>
      <c r="T300" s="162"/>
      <c r="AT300" s="157" t="s">
        <v>137</v>
      </c>
      <c r="AU300" s="157" t="s">
        <v>135</v>
      </c>
      <c r="AV300" s="14" t="s">
        <v>135</v>
      </c>
      <c r="AW300" s="14" t="s">
        <v>33</v>
      </c>
      <c r="AX300" s="14" t="s">
        <v>71</v>
      </c>
      <c r="AY300" s="157" t="s">
        <v>127</v>
      </c>
    </row>
    <row r="301" spans="1:65" s="14" customFormat="1">
      <c r="B301" s="156"/>
      <c r="D301" s="150" t="s">
        <v>137</v>
      </c>
      <c r="E301" s="157" t="s">
        <v>3</v>
      </c>
      <c r="F301" s="158" t="s">
        <v>387</v>
      </c>
      <c r="H301" s="159">
        <v>1.2</v>
      </c>
      <c r="L301" s="156"/>
      <c r="M301" s="160"/>
      <c r="N301" s="161"/>
      <c r="O301" s="161"/>
      <c r="P301" s="161"/>
      <c r="Q301" s="161"/>
      <c r="R301" s="161"/>
      <c r="S301" s="161"/>
      <c r="T301" s="162"/>
      <c r="AT301" s="157" t="s">
        <v>137</v>
      </c>
      <c r="AU301" s="157" t="s">
        <v>135</v>
      </c>
      <c r="AV301" s="14" t="s">
        <v>135</v>
      </c>
      <c r="AW301" s="14" t="s">
        <v>33</v>
      </c>
      <c r="AX301" s="14" t="s">
        <v>71</v>
      </c>
      <c r="AY301" s="157" t="s">
        <v>127</v>
      </c>
    </row>
    <row r="302" spans="1:65" s="15" customFormat="1">
      <c r="B302" s="163"/>
      <c r="D302" s="150" t="s">
        <v>137</v>
      </c>
      <c r="E302" s="164" t="s">
        <v>3</v>
      </c>
      <c r="F302" s="165" t="s">
        <v>142</v>
      </c>
      <c r="H302" s="166">
        <v>56.66</v>
      </c>
      <c r="L302" s="163"/>
      <c r="M302" s="167"/>
      <c r="N302" s="168"/>
      <c r="O302" s="168"/>
      <c r="P302" s="168"/>
      <c r="Q302" s="168"/>
      <c r="R302" s="168"/>
      <c r="S302" s="168"/>
      <c r="T302" s="169"/>
      <c r="AT302" s="164" t="s">
        <v>137</v>
      </c>
      <c r="AU302" s="164" t="s">
        <v>135</v>
      </c>
      <c r="AV302" s="15" t="s">
        <v>134</v>
      </c>
      <c r="AW302" s="15" t="s">
        <v>33</v>
      </c>
      <c r="AX302" s="15" t="s">
        <v>79</v>
      </c>
      <c r="AY302" s="164" t="s">
        <v>127</v>
      </c>
    </row>
    <row r="303" spans="1:65" s="2" customFormat="1" ht="24" customHeight="1">
      <c r="A303" s="31"/>
      <c r="B303" s="136"/>
      <c r="C303" s="170" t="s">
        <v>388</v>
      </c>
      <c r="D303" s="170" t="s">
        <v>179</v>
      </c>
      <c r="E303" s="171" t="s">
        <v>389</v>
      </c>
      <c r="F303" s="172" t="s">
        <v>390</v>
      </c>
      <c r="G303" s="173" t="s">
        <v>275</v>
      </c>
      <c r="H303" s="174">
        <v>58.232999999999997</v>
      </c>
      <c r="I303" s="175"/>
      <c r="J303" s="175">
        <f>ROUND(I303*H303,2)</f>
        <v>0</v>
      </c>
      <c r="K303" s="172" t="s">
        <v>133</v>
      </c>
      <c r="L303" s="176"/>
      <c r="M303" s="177" t="s">
        <v>3</v>
      </c>
      <c r="N303" s="178" t="s">
        <v>43</v>
      </c>
      <c r="O303" s="145">
        <v>0</v>
      </c>
      <c r="P303" s="145">
        <f>O303*H303</f>
        <v>0</v>
      </c>
      <c r="Q303" s="145">
        <v>5.0000000000000001E-4</v>
      </c>
      <c r="R303" s="145">
        <f>Q303*H303</f>
        <v>2.91165E-2</v>
      </c>
      <c r="S303" s="145">
        <v>0</v>
      </c>
      <c r="T303" s="146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47" t="s">
        <v>173</v>
      </c>
      <c r="AT303" s="147" t="s">
        <v>179</v>
      </c>
      <c r="AU303" s="147" t="s">
        <v>135</v>
      </c>
      <c r="AY303" s="19" t="s">
        <v>127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9" t="s">
        <v>135</v>
      </c>
      <c r="BK303" s="148">
        <f>ROUND(I303*H303,2)</f>
        <v>0</v>
      </c>
      <c r="BL303" s="19" t="s">
        <v>134</v>
      </c>
      <c r="BM303" s="147" t="s">
        <v>391</v>
      </c>
    </row>
    <row r="304" spans="1:65" s="14" customFormat="1">
      <c r="B304" s="156"/>
      <c r="D304" s="150" t="s">
        <v>137</v>
      </c>
      <c r="E304" s="157" t="s">
        <v>3</v>
      </c>
      <c r="F304" s="158" t="s">
        <v>392</v>
      </c>
      <c r="H304" s="159">
        <v>55.46</v>
      </c>
      <c r="L304" s="156"/>
      <c r="M304" s="160"/>
      <c r="N304" s="161"/>
      <c r="O304" s="161"/>
      <c r="P304" s="161"/>
      <c r="Q304" s="161"/>
      <c r="R304" s="161"/>
      <c r="S304" s="161"/>
      <c r="T304" s="162"/>
      <c r="AT304" s="157" t="s">
        <v>137</v>
      </c>
      <c r="AU304" s="157" t="s">
        <v>135</v>
      </c>
      <c r="AV304" s="14" t="s">
        <v>135</v>
      </c>
      <c r="AW304" s="14" t="s">
        <v>33</v>
      </c>
      <c r="AX304" s="14" t="s">
        <v>79</v>
      </c>
      <c r="AY304" s="157" t="s">
        <v>127</v>
      </c>
    </row>
    <row r="305" spans="1:65" s="14" customFormat="1">
      <c r="B305" s="156"/>
      <c r="D305" s="150" t="s">
        <v>137</v>
      </c>
      <c r="F305" s="158" t="s">
        <v>393</v>
      </c>
      <c r="H305" s="159">
        <v>58.232999999999997</v>
      </c>
      <c r="L305" s="156"/>
      <c r="M305" s="160"/>
      <c r="N305" s="161"/>
      <c r="O305" s="161"/>
      <c r="P305" s="161"/>
      <c r="Q305" s="161"/>
      <c r="R305" s="161"/>
      <c r="S305" s="161"/>
      <c r="T305" s="162"/>
      <c r="AT305" s="157" t="s">
        <v>137</v>
      </c>
      <c r="AU305" s="157" t="s">
        <v>135</v>
      </c>
      <c r="AV305" s="14" t="s">
        <v>135</v>
      </c>
      <c r="AW305" s="14" t="s">
        <v>4</v>
      </c>
      <c r="AX305" s="14" t="s">
        <v>79</v>
      </c>
      <c r="AY305" s="157" t="s">
        <v>127</v>
      </c>
    </row>
    <row r="306" spans="1:65" s="2" customFormat="1" ht="24" customHeight="1">
      <c r="A306" s="31"/>
      <c r="B306" s="136"/>
      <c r="C306" s="170" t="s">
        <v>394</v>
      </c>
      <c r="D306" s="170" t="s">
        <v>179</v>
      </c>
      <c r="E306" s="171" t="s">
        <v>395</v>
      </c>
      <c r="F306" s="172" t="s">
        <v>396</v>
      </c>
      <c r="G306" s="173" t="s">
        <v>275</v>
      </c>
      <c r="H306" s="174">
        <v>1.26</v>
      </c>
      <c r="I306" s="175"/>
      <c r="J306" s="175">
        <f>ROUND(I306*H306,2)</f>
        <v>0</v>
      </c>
      <c r="K306" s="172" t="s">
        <v>133</v>
      </c>
      <c r="L306" s="176"/>
      <c r="M306" s="177" t="s">
        <v>3</v>
      </c>
      <c r="N306" s="178" t="s">
        <v>43</v>
      </c>
      <c r="O306" s="145">
        <v>0</v>
      </c>
      <c r="P306" s="145">
        <f>O306*H306</f>
        <v>0</v>
      </c>
      <c r="Q306" s="145">
        <v>2.2000000000000001E-4</v>
      </c>
      <c r="R306" s="145">
        <f>Q306*H306</f>
        <v>2.7720000000000002E-4</v>
      </c>
      <c r="S306" s="145">
        <v>0</v>
      </c>
      <c r="T306" s="146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47" t="s">
        <v>173</v>
      </c>
      <c r="AT306" s="147" t="s">
        <v>179</v>
      </c>
      <c r="AU306" s="147" t="s">
        <v>135</v>
      </c>
      <c r="AY306" s="19" t="s">
        <v>127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9" t="s">
        <v>135</v>
      </c>
      <c r="BK306" s="148">
        <f>ROUND(I306*H306,2)</f>
        <v>0</v>
      </c>
      <c r="BL306" s="19" t="s">
        <v>134</v>
      </c>
      <c r="BM306" s="147" t="s">
        <v>397</v>
      </c>
    </row>
    <row r="307" spans="1:65" s="14" customFormat="1">
      <c r="B307" s="156"/>
      <c r="D307" s="150" t="s">
        <v>137</v>
      </c>
      <c r="E307" s="157" t="s">
        <v>3</v>
      </c>
      <c r="F307" s="158" t="s">
        <v>398</v>
      </c>
      <c r="H307" s="159">
        <v>1.2</v>
      </c>
      <c r="L307" s="156"/>
      <c r="M307" s="160"/>
      <c r="N307" s="161"/>
      <c r="O307" s="161"/>
      <c r="P307" s="161"/>
      <c r="Q307" s="161"/>
      <c r="R307" s="161"/>
      <c r="S307" s="161"/>
      <c r="T307" s="162"/>
      <c r="AT307" s="157" t="s">
        <v>137</v>
      </c>
      <c r="AU307" s="157" t="s">
        <v>135</v>
      </c>
      <c r="AV307" s="14" t="s">
        <v>135</v>
      </c>
      <c r="AW307" s="14" t="s">
        <v>33</v>
      </c>
      <c r="AX307" s="14" t="s">
        <v>79</v>
      </c>
      <c r="AY307" s="157" t="s">
        <v>127</v>
      </c>
    </row>
    <row r="308" spans="1:65" s="14" customFormat="1">
      <c r="B308" s="156"/>
      <c r="D308" s="150" t="s">
        <v>137</v>
      </c>
      <c r="F308" s="158" t="s">
        <v>399</v>
      </c>
      <c r="H308" s="159">
        <v>1.26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137</v>
      </c>
      <c r="AU308" s="157" t="s">
        <v>135</v>
      </c>
      <c r="AV308" s="14" t="s">
        <v>135</v>
      </c>
      <c r="AW308" s="14" t="s">
        <v>4</v>
      </c>
      <c r="AX308" s="14" t="s">
        <v>79</v>
      </c>
      <c r="AY308" s="157" t="s">
        <v>127</v>
      </c>
    </row>
    <row r="309" spans="1:65" s="2" customFormat="1" ht="24" customHeight="1">
      <c r="A309" s="31"/>
      <c r="B309" s="136"/>
      <c r="C309" s="137" t="s">
        <v>400</v>
      </c>
      <c r="D309" s="137" t="s">
        <v>129</v>
      </c>
      <c r="E309" s="138" t="s">
        <v>401</v>
      </c>
      <c r="F309" s="139" t="s">
        <v>402</v>
      </c>
      <c r="G309" s="140" t="s">
        <v>275</v>
      </c>
      <c r="H309" s="141">
        <v>1159.155</v>
      </c>
      <c r="I309" s="142"/>
      <c r="J309" s="142">
        <f>ROUND(I309*H309,2)</f>
        <v>0</v>
      </c>
      <c r="K309" s="139" t="s">
        <v>133</v>
      </c>
      <c r="L309" s="32"/>
      <c r="M309" s="143" t="s">
        <v>3</v>
      </c>
      <c r="N309" s="144" t="s">
        <v>43</v>
      </c>
      <c r="O309" s="145">
        <v>0.14000000000000001</v>
      </c>
      <c r="P309" s="145">
        <f>O309*H309</f>
        <v>162.2817</v>
      </c>
      <c r="Q309" s="145">
        <v>0</v>
      </c>
      <c r="R309" s="145">
        <f>Q309*H309</f>
        <v>0</v>
      </c>
      <c r="S309" s="145">
        <v>0</v>
      </c>
      <c r="T309" s="146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47" t="s">
        <v>134</v>
      </c>
      <c r="AT309" s="147" t="s">
        <v>129</v>
      </c>
      <c r="AU309" s="147" t="s">
        <v>135</v>
      </c>
      <c r="AY309" s="19" t="s">
        <v>127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9" t="s">
        <v>135</v>
      </c>
      <c r="BK309" s="148">
        <f>ROUND(I309*H309,2)</f>
        <v>0</v>
      </c>
      <c r="BL309" s="19" t="s">
        <v>134</v>
      </c>
      <c r="BM309" s="147" t="s">
        <v>403</v>
      </c>
    </row>
    <row r="310" spans="1:65" s="14" customFormat="1">
      <c r="B310" s="156"/>
      <c r="D310" s="150" t="s">
        <v>137</v>
      </c>
      <c r="E310" s="157" t="s">
        <v>3</v>
      </c>
      <c r="F310" s="158" t="s">
        <v>404</v>
      </c>
      <c r="H310" s="159">
        <v>1159.155</v>
      </c>
      <c r="L310" s="156"/>
      <c r="M310" s="160"/>
      <c r="N310" s="161"/>
      <c r="O310" s="161"/>
      <c r="P310" s="161"/>
      <c r="Q310" s="161"/>
      <c r="R310" s="161"/>
      <c r="S310" s="161"/>
      <c r="T310" s="162"/>
      <c r="AT310" s="157" t="s">
        <v>137</v>
      </c>
      <c r="AU310" s="157" t="s">
        <v>135</v>
      </c>
      <c r="AV310" s="14" t="s">
        <v>135</v>
      </c>
      <c r="AW310" s="14" t="s">
        <v>33</v>
      </c>
      <c r="AX310" s="14" t="s">
        <v>79</v>
      </c>
      <c r="AY310" s="157" t="s">
        <v>127</v>
      </c>
    </row>
    <row r="311" spans="1:65" s="2" customFormat="1" ht="24" customHeight="1">
      <c r="A311" s="31"/>
      <c r="B311" s="136"/>
      <c r="C311" s="170" t="s">
        <v>405</v>
      </c>
      <c r="D311" s="170" t="s">
        <v>179</v>
      </c>
      <c r="E311" s="171" t="s">
        <v>406</v>
      </c>
      <c r="F311" s="172" t="s">
        <v>407</v>
      </c>
      <c r="G311" s="173" t="s">
        <v>275</v>
      </c>
      <c r="H311" s="174">
        <v>446.14499999999998</v>
      </c>
      <c r="I311" s="175"/>
      <c r="J311" s="175">
        <f>ROUND(I311*H311,2)</f>
        <v>0</v>
      </c>
      <c r="K311" s="172" t="s">
        <v>133</v>
      </c>
      <c r="L311" s="176"/>
      <c r="M311" s="177" t="s">
        <v>3</v>
      </c>
      <c r="N311" s="178" t="s">
        <v>43</v>
      </c>
      <c r="O311" s="145">
        <v>0</v>
      </c>
      <c r="P311" s="145">
        <f>O311*H311</f>
        <v>0</v>
      </c>
      <c r="Q311" s="145">
        <v>4.0000000000000003E-5</v>
      </c>
      <c r="R311" s="145">
        <f>Q311*H311</f>
        <v>1.7845800000000002E-2</v>
      </c>
      <c r="S311" s="145">
        <v>0</v>
      </c>
      <c r="T311" s="146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47" t="s">
        <v>173</v>
      </c>
      <c r="AT311" s="147" t="s">
        <v>179</v>
      </c>
      <c r="AU311" s="147" t="s">
        <v>135</v>
      </c>
      <c r="AY311" s="19" t="s">
        <v>127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9" t="s">
        <v>135</v>
      </c>
      <c r="BK311" s="148">
        <f>ROUND(I311*H311,2)</f>
        <v>0</v>
      </c>
      <c r="BL311" s="19" t="s">
        <v>134</v>
      </c>
      <c r="BM311" s="147" t="s">
        <v>408</v>
      </c>
    </row>
    <row r="312" spans="1:65" s="14" customFormat="1">
      <c r="B312" s="156"/>
      <c r="D312" s="150" t="s">
        <v>137</v>
      </c>
      <c r="E312" s="157" t="s">
        <v>3</v>
      </c>
      <c r="F312" s="158" t="s">
        <v>352</v>
      </c>
      <c r="H312" s="159">
        <v>91.8</v>
      </c>
      <c r="L312" s="156"/>
      <c r="M312" s="160"/>
      <c r="N312" s="161"/>
      <c r="O312" s="161"/>
      <c r="P312" s="161"/>
      <c r="Q312" s="161"/>
      <c r="R312" s="161"/>
      <c r="S312" s="161"/>
      <c r="T312" s="162"/>
      <c r="AT312" s="157" t="s">
        <v>137</v>
      </c>
      <c r="AU312" s="157" t="s">
        <v>135</v>
      </c>
      <c r="AV312" s="14" t="s">
        <v>135</v>
      </c>
      <c r="AW312" s="14" t="s">
        <v>33</v>
      </c>
      <c r="AX312" s="14" t="s">
        <v>71</v>
      </c>
      <c r="AY312" s="157" t="s">
        <v>127</v>
      </c>
    </row>
    <row r="313" spans="1:65" s="14" customFormat="1">
      <c r="B313" s="156"/>
      <c r="D313" s="150" t="s">
        <v>137</v>
      </c>
      <c r="E313" s="157" t="s">
        <v>3</v>
      </c>
      <c r="F313" s="158" t="s">
        <v>353</v>
      </c>
      <c r="H313" s="159">
        <v>144</v>
      </c>
      <c r="L313" s="156"/>
      <c r="M313" s="160"/>
      <c r="N313" s="161"/>
      <c r="O313" s="161"/>
      <c r="P313" s="161"/>
      <c r="Q313" s="161"/>
      <c r="R313" s="161"/>
      <c r="S313" s="161"/>
      <c r="T313" s="162"/>
      <c r="AT313" s="157" t="s">
        <v>137</v>
      </c>
      <c r="AU313" s="157" t="s">
        <v>135</v>
      </c>
      <c r="AV313" s="14" t="s">
        <v>135</v>
      </c>
      <c r="AW313" s="14" t="s">
        <v>33</v>
      </c>
      <c r="AX313" s="14" t="s">
        <v>71</v>
      </c>
      <c r="AY313" s="157" t="s">
        <v>127</v>
      </c>
    </row>
    <row r="314" spans="1:65" s="14" customFormat="1">
      <c r="B314" s="156"/>
      <c r="D314" s="150" t="s">
        <v>137</v>
      </c>
      <c r="E314" s="157" t="s">
        <v>3</v>
      </c>
      <c r="F314" s="158" t="s">
        <v>354</v>
      </c>
      <c r="H314" s="159">
        <v>25.2</v>
      </c>
      <c r="L314" s="156"/>
      <c r="M314" s="160"/>
      <c r="N314" s="161"/>
      <c r="O314" s="161"/>
      <c r="P314" s="161"/>
      <c r="Q314" s="161"/>
      <c r="R314" s="161"/>
      <c r="S314" s="161"/>
      <c r="T314" s="162"/>
      <c r="AT314" s="157" t="s">
        <v>137</v>
      </c>
      <c r="AU314" s="157" t="s">
        <v>135</v>
      </c>
      <c r="AV314" s="14" t="s">
        <v>135</v>
      </c>
      <c r="AW314" s="14" t="s">
        <v>33</v>
      </c>
      <c r="AX314" s="14" t="s">
        <v>71</v>
      </c>
      <c r="AY314" s="157" t="s">
        <v>127</v>
      </c>
    </row>
    <row r="315" spans="1:65" s="14" customFormat="1">
      <c r="B315" s="156"/>
      <c r="D315" s="150" t="s">
        <v>137</v>
      </c>
      <c r="E315" s="157" t="s">
        <v>3</v>
      </c>
      <c r="F315" s="158" t="s">
        <v>409</v>
      </c>
      <c r="H315" s="159">
        <v>110.5</v>
      </c>
      <c r="L315" s="156"/>
      <c r="M315" s="160"/>
      <c r="N315" s="161"/>
      <c r="O315" s="161"/>
      <c r="P315" s="161"/>
      <c r="Q315" s="161"/>
      <c r="R315" s="161"/>
      <c r="S315" s="161"/>
      <c r="T315" s="162"/>
      <c r="AT315" s="157" t="s">
        <v>137</v>
      </c>
      <c r="AU315" s="157" t="s">
        <v>135</v>
      </c>
      <c r="AV315" s="14" t="s">
        <v>135</v>
      </c>
      <c r="AW315" s="14" t="s">
        <v>33</v>
      </c>
      <c r="AX315" s="14" t="s">
        <v>71</v>
      </c>
      <c r="AY315" s="157" t="s">
        <v>127</v>
      </c>
    </row>
    <row r="316" spans="1:65" s="14" customFormat="1">
      <c r="B316" s="156"/>
      <c r="D316" s="150" t="s">
        <v>137</v>
      </c>
      <c r="E316" s="157" t="s">
        <v>3</v>
      </c>
      <c r="F316" s="158" t="s">
        <v>360</v>
      </c>
      <c r="H316" s="159">
        <v>11.2</v>
      </c>
      <c r="L316" s="156"/>
      <c r="M316" s="160"/>
      <c r="N316" s="161"/>
      <c r="O316" s="161"/>
      <c r="P316" s="161"/>
      <c r="Q316" s="161"/>
      <c r="R316" s="161"/>
      <c r="S316" s="161"/>
      <c r="T316" s="162"/>
      <c r="AT316" s="157" t="s">
        <v>137</v>
      </c>
      <c r="AU316" s="157" t="s">
        <v>135</v>
      </c>
      <c r="AV316" s="14" t="s">
        <v>135</v>
      </c>
      <c r="AW316" s="14" t="s">
        <v>33</v>
      </c>
      <c r="AX316" s="14" t="s">
        <v>71</v>
      </c>
      <c r="AY316" s="157" t="s">
        <v>127</v>
      </c>
    </row>
    <row r="317" spans="1:65" s="14" customFormat="1">
      <c r="B317" s="156"/>
      <c r="D317" s="150" t="s">
        <v>137</v>
      </c>
      <c r="E317" s="157" t="s">
        <v>3</v>
      </c>
      <c r="F317" s="158" t="s">
        <v>358</v>
      </c>
      <c r="H317" s="159">
        <v>5.6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7" t="s">
        <v>137</v>
      </c>
      <c r="AU317" s="157" t="s">
        <v>135</v>
      </c>
      <c r="AV317" s="14" t="s">
        <v>135</v>
      </c>
      <c r="AW317" s="14" t="s">
        <v>33</v>
      </c>
      <c r="AX317" s="14" t="s">
        <v>71</v>
      </c>
      <c r="AY317" s="157" t="s">
        <v>127</v>
      </c>
    </row>
    <row r="318" spans="1:65" s="14" customFormat="1">
      <c r="B318" s="156"/>
      <c r="D318" s="150" t="s">
        <v>137</v>
      </c>
      <c r="E318" s="157" t="s">
        <v>3</v>
      </c>
      <c r="F318" s="158" t="s">
        <v>410</v>
      </c>
      <c r="H318" s="159">
        <v>15</v>
      </c>
      <c r="L318" s="156"/>
      <c r="M318" s="160"/>
      <c r="N318" s="161"/>
      <c r="O318" s="161"/>
      <c r="P318" s="161"/>
      <c r="Q318" s="161"/>
      <c r="R318" s="161"/>
      <c r="S318" s="161"/>
      <c r="T318" s="162"/>
      <c r="AT318" s="157" t="s">
        <v>137</v>
      </c>
      <c r="AU318" s="157" t="s">
        <v>135</v>
      </c>
      <c r="AV318" s="14" t="s">
        <v>135</v>
      </c>
      <c r="AW318" s="14" t="s">
        <v>33</v>
      </c>
      <c r="AX318" s="14" t="s">
        <v>71</v>
      </c>
      <c r="AY318" s="157" t="s">
        <v>127</v>
      </c>
    </row>
    <row r="319" spans="1:65" s="14" customFormat="1">
      <c r="B319" s="156"/>
      <c r="D319" s="150" t="s">
        <v>137</v>
      </c>
      <c r="E319" s="157" t="s">
        <v>3</v>
      </c>
      <c r="F319" s="158" t="s">
        <v>411</v>
      </c>
      <c r="H319" s="159">
        <v>21.6</v>
      </c>
      <c r="L319" s="156"/>
      <c r="M319" s="160"/>
      <c r="N319" s="161"/>
      <c r="O319" s="161"/>
      <c r="P319" s="161"/>
      <c r="Q319" s="161"/>
      <c r="R319" s="161"/>
      <c r="S319" s="161"/>
      <c r="T319" s="162"/>
      <c r="AT319" s="157" t="s">
        <v>137</v>
      </c>
      <c r="AU319" s="157" t="s">
        <v>135</v>
      </c>
      <c r="AV319" s="14" t="s">
        <v>135</v>
      </c>
      <c r="AW319" s="14" t="s">
        <v>33</v>
      </c>
      <c r="AX319" s="14" t="s">
        <v>71</v>
      </c>
      <c r="AY319" s="157" t="s">
        <v>127</v>
      </c>
    </row>
    <row r="320" spans="1:65" s="15" customFormat="1">
      <c r="B320" s="163"/>
      <c r="D320" s="150" t="s">
        <v>137</v>
      </c>
      <c r="E320" s="164" t="s">
        <v>3</v>
      </c>
      <c r="F320" s="165" t="s">
        <v>142</v>
      </c>
      <c r="H320" s="166">
        <v>424.9</v>
      </c>
      <c r="L320" s="163"/>
      <c r="M320" s="167"/>
      <c r="N320" s="168"/>
      <c r="O320" s="168"/>
      <c r="P320" s="168"/>
      <c r="Q320" s="168"/>
      <c r="R320" s="168"/>
      <c r="S320" s="168"/>
      <c r="T320" s="169"/>
      <c r="AT320" s="164" t="s">
        <v>137</v>
      </c>
      <c r="AU320" s="164" t="s">
        <v>135</v>
      </c>
      <c r="AV320" s="15" t="s">
        <v>134</v>
      </c>
      <c r="AW320" s="15" t="s">
        <v>33</v>
      </c>
      <c r="AX320" s="15" t="s">
        <v>79</v>
      </c>
      <c r="AY320" s="164" t="s">
        <v>127</v>
      </c>
    </row>
    <row r="321" spans="1:65" s="14" customFormat="1">
      <c r="B321" s="156"/>
      <c r="D321" s="150" t="s">
        <v>137</v>
      </c>
      <c r="F321" s="158" t="s">
        <v>412</v>
      </c>
      <c r="H321" s="159">
        <v>446.14499999999998</v>
      </c>
      <c r="L321" s="156"/>
      <c r="M321" s="160"/>
      <c r="N321" s="161"/>
      <c r="O321" s="161"/>
      <c r="P321" s="161"/>
      <c r="Q321" s="161"/>
      <c r="R321" s="161"/>
      <c r="S321" s="161"/>
      <c r="T321" s="162"/>
      <c r="AT321" s="157" t="s">
        <v>137</v>
      </c>
      <c r="AU321" s="157" t="s">
        <v>135</v>
      </c>
      <c r="AV321" s="14" t="s">
        <v>135</v>
      </c>
      <c r="AW321" s="14" t="s">
        <v>4</v>
      </c>
      <c r="AX321" s="14" t="s">
        <v>79</v>
      </c>
      <c r="AY321" s="157" t="s">
        <v>127</v>
      </c>
    </row>
    <row r="322" spans="1:65" s="2" customFormat="1" ht="16.5" customHeight="1">
      <c r="A322" s="31"/>
      <c r="B322" s="136"/>
      <c r="C322" s="170" t="s">
        <v>413</v>
      </c>
      <c r="D322" s="170" t="s">
        <v>179</v>
      </c>
      <c r="E322" s="171" t="s">
        <v>414</v>
      </c>
      <c r="F322" s="172" t="s">
        <v>415</v>
      </c>
      <c r="G322" s="173" t="s">
        <v>275</v>
      </c>
      <c r="H322" s="174">
        <v>117.44799999999999</v>
      </c>
      <c r="I322" s="175"/>
      <c r="J322" s="175">
        <f>ROUND(I322*H322,2)</f>
        <v>0</v>
      </c>
      <c r="K322" s="172" t="s">
        <v>133</v>
      </c>
      <c r="L322" s="176"/>
      <c r="M322" s="177" t="s">
        <v>3</v>
      </c>
      <c r="N322" s="178" t="s">
        <v>43</v>
      </c>
      <c r="O322" s="145">
        <v>0</v>
      </c>
      <c r="P322" s="145">
        <f>O322*H322</f>
        <v>0</v>
      </c>
      <c r="Q322" s="145">
        <v>3.0000000000000001E-5</v>
      </c>
      <c r="R322" s="145">
        <f>Q322*H322</f>
        <v>3.5234400000000001E-3</v>
      </c>
      <c r="S322" s="145">
        <v>0</v>
      </c>
      <c r="T322" s="146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7" t="s">
        <v>173</v>
      </c>
      <c r="AT322" s="147" t="s">
        <v>179</v>
      </c>
      <c r="AU322" s="147" t="s">
        <v>135</v>
      </c>
      <c r="AY322" s="19" t="s">
        <v>127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9" t="s">
        <v>135</v>
      </c>
      <c r="BK322" s="148">
        <f>ROUND(I322*H322,2)</f>
        <v>0</v>
      </c>
      <c r="BL322" s="19" t="s">
        <v>134</v>
      </c>
      <c r="BM322" s="147" t="s">
        <v>416</v>
      </c>
    </row>
    <row r="323" spans="1:65" s="14" customFormat="1">
      <c r="B323" s="156"/>
      <c r="D323" s="150" t="s">
        <v>137</v>
      </c>
      <c r="E323" s="157" t="s">
        <v>3</v>
      </c>
      <c r="F323" s="158" t="s">
        <v>417</v>
      </c>
      <c r="H323" s="159">
        <v>74.400000000000006</v>
      </c>
      <c r="L323" s="156"/>
      <c r="M323" s="160"/>
      <c r="N323" s="161"/>
      <c r="O323" s="161"/>
      <c r="P323" s="161"/>
      <c r="Q323" s="161"/>
      <c r="R323" s="161"/>
      <c r="S323" s="161"/>
      <c r="T323" s="162"/>
      <c r="AT323" s="157" t="s">
        <v>137</v>
      </c>
      <c r="AU323" s="157" t="s">
        <v>135</v>
      </c>
      <c r="AV323" s="14" t="s">
        <v>135</v>
      </c>
      <c r="AW323" s="14" t="s">
        <v>33</v>
      </c>
      <c r="AX323" s="14" t="s">
        <v>71</v>
      </c>
      <c r="AY323" s="157" t="s">
        <v>127</v>
      </c>
    </row>
    <row r="324" spans="1:65" s="14" customFormat="1">
      <c r="B324" s="156"/>
      <c r="D324" s="150" t="s">
        <v>137</v>
      </c>
      <c r="E324" s="157" t="s">
        <v>3</v>
      </c>
      <c r="F324" s="158" t="s">
        <v>418</v>
      </c>
      <c r="H324" s="159">
        <v>21.465</v>
      </c>
      <c r="L324" s="156"/>
      <c r="M324" s="160"/>
      <c r="N324" s="161"/>
      <c r="O324" s="161"/>
      <c r="P324" s="161"/>
      <c r="Q324" s="161"/>
      <c r="R324" s="161"/>
      <c r="S324" s="161"/>
      <c r="T324" s="162"/>
      <c r="AT324" s="157" t="s">
        <v>137</v>
      </c>
      <c r="AU324" s="157" t="s">
        <v>135</v>
      </c>
      <c r="AV324" s="14" t="s">
        <v>135</v>
      </c>
      <c r="AW324" s="14" t="s">
        <v>33</v>
      </c>
      <c r="AX324" s="14" t="s">
        <v>71</v>
      </c>
      <c r="AY324" s="157" t="s">
        <v>127</v>
      </c>
    </row>
    <row r="325" spans="1:65" s="14" customFormat="1">
      <c r="B325" s="156"/>
      <c r="D325" s="150" t="s">
        <v>137</v>
      </c>
      <c r="E325" s="157" t="s">
        <v>3</v>
      </c>
      <c r="F325" s="158" t="s">
        <v>419</v>
      </c>
      <c r="H325" s="159">
        <v>5.65</v>
      </c>
      <c r="L325" s="156"/>
      <c r="M325" s="160"/>
      <c r="N325" s="161"/>
      <c r="O325" s="161"/>
      <c r="P325" s="161"/>
      <c r="Q325" s="161"/>
      <c r="R325" s="161"/>
      <c r="S325" s="161"/>
      <c r="T325" s="162"/>
      <c r="AT325" s="157" t="s">
        <v>137</v>
      </c>
      <c r="AU325" s="157" t="s">
        <v>135</v>
      </c>
      <c r="AV325" s="14" t="s">
        <v>135</v>
      </c>
      <c r="AW325" s="14" t="s">
        <v>33</v>
      </c>
      <c r="AX325" s="14" t="s">
        <v>71</v>
      </c>
      <c r="AY325" s="157" t="s">
        <v>127</v>
      </c>
    </row>
    <row r="326" spans="1:65" s="14" customFormat="1">
      <c r="B326" s="156"/>
      <c r="D326" s="150" t="s">
        <v>137</v>
      </c>
      <c r="E326" s="157" t="s">
        <v>3</v>
      </c>
      <c r="F326" s="158" t="s">
        <v>420</v>
      </c>
      <c r="H326" s="159">
        <v>10.34</v>
      </c>
      <c r="L326" s="156"/>
      <c r="M326" s="160"/>
      <c r="N326" s="161"/>
      <c r="O326" s="161"/>
      <c r="P326" s="161"/>
      <c r="Q326" s="161"/>
      <c r="R326" s="161"/>
      <c r="S326" s="161"/>
      <c r="T326" s="162"/>
      <c r="AT326" s="157" t="s">
        <v>137</v>
      </c>
      <c r="AU326" s="157" t="s">
        <v>135</v>
      </c>
      <c r="AV326" s="14" t="s">
        <v>135</v>
      </c>
      <c r="AW326" s="14" t="s">
        <v>33</v>
      </c>
      <c r="AX326" s="14" t="s">
        <v>71</v>
      </c>
      <c r="AY326" s="157" t="s">
        <v>127</v>
      </c>
    </row>
    <row r="327" spans="1:65" s="15" customFormat="1">
      <c r="B327" s="163"/>
      <c r="D327" s="150" t="s">
        <v>137</v>
      </c>
      <c r="E327" s="164" t="s">
        <v>3</v>
      </c>
      <c r="F327" s="165" t="s">
        <v>142</v>
      </c>
      <c r="H327" s="166">
        <v>111.855</v>
      </c>
      <c r="L327" s="163"/>
      <c r="M327" s="167"/>
      <c r="N327" s="168"/>
      <c r="O327" s="168"/>
      <c r="P327" s="168"/>
      <c r="Q327" s="168"/>
      <c r="R327" s="168"/>
      <c r="S327" s="168"/>
      <c r="T327" s="169"/>
      <c r="AT327" s="164" t="s">
        <v>137</v>
      </c>
      <c r="AU327" s="164" t="s">
        <v>135</v>
      </c>
      <c r="AV327" s="15" t="s">
        <v>134</v>
      </c>
      <c r="AW327" s="15" t="s">
        <v>33</v>
      </c>
      <c r="AX327" s="15" t="s">
        <v>79</v>
      </c>
      <c r="AY327" s="164" t="s">
        <v>127</v>
      </c>
    </row>
    <row r="328" spans="1:65" s="14" customFormat="1">
      <c r="B328" s="156"/>
      <c r="D328" s="150" t="s">
        <v>137</v>
      </c>
      <c r="F328" s="158" t="s">
        <v>421</v>
      </c>
      <c r="H328" s="159">
        <v>117.44799999999999</v>
      </c>
      <c r="L328" s="156"/>
      <c r="M328" s="160"/>
      <c r="N328" s="161"/>
      <c r="O328" s="161"/>
      <c r="P328" s="161"/>
      <c r="Q328" s="161"/>
      <c r="R328" s="161"/>
      <c r="S328" s="161"/>
      <c r="T328" s="162"/>
      <c r="AT328" s="157" t="s">
        <v>137</v>
      </c>
      <c r="AU328" s="157" t="s">
        <v>135</v>
      </c>
      <c r="AV328" s="14" t="s">
        <v>135</v>
      </c>
      <c r="AW328" s="14" t="s">
        <v>4</v>
      </c>
      <c r="AX328" s="14" t="s">
        <v>79</v>
      </c>
      <c r="AY328" s="157" t="s">
        <v>127</v>
      </c>
    </row>
    <row r="329" spans="1:65" s="2" customFormat="1" ht="16.5" customHeight="1">
      <c r="A329" s="31"/>
      <c r="B329" s="136"/>
      <c r="C329" s="170" t="s">
        <v>422</v>
      </c>
      <c r="D329" s="170" t="s">
        <v>179</v>
      </c>
      <c r="E329" s="171" t="s">
        <v>423</v>
      </c>
      <c r="F329" s="172" t="s">
        <v>424</v>
      </c>
      <c r="G329" s="173" t="s">
        <v>275</v>
      </c>
      <c r="H329" s="174">
        <v>38.22</v>
      </c>
      <c r="I329" s="175"/>
      <c r="J329" s="175">
        <f>ROUND(I329*H329,2)</f>
        <v>0</v>
      </c>
      <c r="K329" s="172" t="s">
        <v>133</v>
      </c>
      <c r="L329" s="176"/>
      <c r="M329" s="177" t="s">
        <v>3</v>
      </c>
      <c r="N329" s="178" t="s">
        <v>43</v>
      </c>
      <c r="O329" s="145">
        <v>0</v>
      </c>
      <c r="P329" s="145">
        <f>O329*H329</f>
        <v>0</v>
      </c>
      <c r="Q329" s="145">
        <v>5.0000000000000001E-4</v>
      </c>
      <c r="R329" s="145">
        <f>Q329*H329</f>
        <v>1.9109999999999999E-2</v>
      </c>
      <c r="S329" s="145">
        <v>0</v>
      </c>
      <c r="T329" s="146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47" t="s">
        <v>173</v>
      </c>
      <c r="AT329" s="147" t="s">
        <v>179</v>
      </c>
      <c r="AU329" s="147" t="s">
        <v>135</v>
      </c>
      <c r="AY329" s="19" t="s">
        <v>127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9" t="s">
        <v>135</v>
      </c>
      <c r="BK329" s="148">
        <f>ROUND(I329*H329,2)</f>
        <v>0</v>
      </c>
      <c r="BL329" s="19" t="s">
        <v>134</v>
      </c>
      <c r="BM329" s="147" t="s">
        <v>425</v>
      </c>
    </row>
    <row r="330" spans="1:65" s="14" customFormat="1">
      <c r="B330" s="156"/>
      <c r="D330" s="150" t="s">
        <v>137</v>
      </c>
      <c r="E330" s="157" t="s">
        <v>3</v>
      </c>
      <c r="F330" s="158" t="s">
        <v>426</v>
      </c>
      <c r="H330" s="159">
        <v>36.4</v>
      </c>
      <c r="L330" s="156"/>
      <c r="M330" s="160"/>
      <c r="N330" s="161"/>
      <c r="O330" s="161"/>
      <c r="P330" s="161"/>
      <c r="Q330" s="161"/>
      <c r="R330" s="161"/>
      <c r="S330" s="161"/>
      <c r="T330" s="162"/>
      <c r="AT330" s="157" t="s">
        <v>137</v>
      </c>
      <c r="AU330" s="157" t="s">
        <v>135</v>
      </c>
      <c r="AV330" s="14" t="s">
        <v>135</v>
      </c>
      <c r="AW330" s="14" t="s">
        <v>33</v>
      </c>
      <c r="AX330" s="14" t="s">
        <v>79</v>
      </c>
      <c r="AY330" s="157" t="s">
        <v>127</v>
      </c>
    </row>
    <row r="331" spans="1:65" s="14" customFormat="1">
      <c r="B331" s="156"/>
      <c r="D331" s="150" t="s">
        <v>137</v>
      </c>
      <c r="F331" s="158" t="s">
        <v>427</v>
      </c>
      <c r="H331" s="159">
        <v>38.22</v>
      </c>
      <c r="L331" s="156"/>
      <c r="M331" s="160"/>
      <c r="N331" s="161"/>
      <c r="O331" s="161"/>
      <c r="P331" s="161"/>
      <c r="Q331" s="161"/>
      <c r="R331" s="161"/>
      <c r="S331" s="161"/>
      <c r="T331" s="162"/>
      <c r="AT331" s="157" t="s">
        <v>137</v>
      </c>
      <c r="AU331" s="157" t="s">
        <v>135</v>
      </c>
      <c r="AV331" s="14" t="s">
        <v>135</v>
      </c>
      <c r="AW331" s="14" t="s">
        <v>4</v>
      </c>
      <c r="AX331" s="14" t="s">
        <v>79</v>
      </c>
      <c r="AY331" s="157" t="s">
        <v>127</v>
      </c>
    </row>
    <row r="332" spans="1:65" s="2" customFormat="1" ht="24" customHeight="1">
      <c r="A332" s="31"/>
      <c r="B332" s="136"/>
      <c r="C332" s="170" t="s">
        <v>428</v>
      </c>
      <c r="D332" s="170" t="s">
        <v>179</v>
      </c>
      <c r="E332" s="171" t="s">
        <v>429</v>
      </c>
      <c r="F332" s="172" t="s">
        <v>430</v>
      </c>
      <c r="G332" s="173" t="s">
        <v>275</v>
      </c>
      <c r="H332" s="174">
        <v>446.14499999999998</v>
      </c>
      <c r="I332" s="175"/>
      <c r="J332" s="175">
        <f>ROUND(I332*H332,2)</f>
        <v>0</v>
      </c>
      <c r="K332" s="172" t="s">
        <v>133</v>
      </c>
      <c r="L332" s="176"/>
      <c r="M332" s="177" t="s">
        <v>3</v>
      </c>
      <c r="N332" s="178" t="s">
        <v>43</v>
      </c>
      <c r="O332" s="145">
        <v>0</v>
      </c>
      <c r="P332" s="145">
        <f>O332*H332</f>
        <v>0</v>
      </c>
      <c r="Q332" s="145">
        <v>2.9999999999999997E-4</v>
      </c>
      <c r="R332" s="145">
        <f>Q332*H332</f>
        <v>0.13384349999999998</v>
      </c>
      <c r="S332" s="145">
        <v>0</v>
      </c>
      <c r="T332" s="146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47" t="s">
        <v>173</v>
      </c>
      <c r="AT332" s="147" t="s">
        <v>179</v>
      </c>
      <c r="AU332" s="147" t="s">
        <v>135</v>
      </c>
      <c r="AY332" s="19" t="s">
        <v>127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9" t="s">
        <v>135</v>
      </c>
      <c r="BK332" s="148">
        <f>ROUND(I332*H332,2)</f>
        <v>0</v>
      </c>
      <c r="BL332" s="19" t="s">
        <v>134</v>
      </c>
      <c r="BM332" s="147" t="s">
        <v>431</v>
      </c>
    </row>
    <row r="333" spans="1:65" s="14" customFormat="1">
      <c r="B333" s="156"/>
      <c r="D333" s="150" t="s">
        <v>137</v>
      </c>
      <c r="E333" s="157" t="s">
        <v>3</v>
      </c>
      <c r="F333" s="158" t="s">
        <v>432</v>
      </c>
      <c r="H333" s="159">
        <v>424.9</v>
      </c>
      <c r="L333" s="156"/>
      <c r="M333" s="160"/>
      <c r="N333" s="161"/>
      <c r="O333" s="161"/>
      <c r="P333" s="161"/>
      <c r="Q333" s="161"/>
      <c r="R333" s="161"/>
      <c r="S333" s="161"/>
      <c r="T333" s="162"/>
      <c r="AT333" s="157" t="s">
        <v>137</v>
      </c>
      <c r="AU333" s="157" t="s">
        <v>135</v>
      </c>
      <c r="AV333" s="14" t="s">
        <v>135</v>
      </c>
      <c r="AW333" s="14" t="s">
        <v>33</v>
      </c>
      <c r="AX333" s="14" t="s">
        <v>79</v>
      </c>
      <c r="AY333" s="157" t="s">
        <v>127</v>
      </c>
    </row>
    <row r="334" spans="1:65" s="14" customFormat="1">
      <c r="B334" s="156"/>
      <c r="D334" s="150" t="s">
        <v>137</v>
      </c>
      <c r="F334" s="158" t="s">
        <v>412</v>
      </c>
      <c r="H334" s="159">
        <v>446.14499999999998</v>
      </c>
      <c r="L334" s="156"/>
      <c r="M334" s="160"/>
      <c r="N334" s="161"/>
      <c r="O334" s="161"/>
      <c r="P334" s="161"/>
      <c r="Q334" s="161"/>
      <c r="R334" s="161"/>
      <c r="S334" s="161"/>
      <c r="T334" s="162"/>
      <c r="AT334" s="157" t="s">
        <v>137</v>
      </c>
      <c r="AU334" s="157" t="s">
        <v>135</v>
      </c>
      <c r="AV334" s="14" t="s">
        <v>135</v>
      </c>
      <c r="AW334" s="14" t="s">
        <v>4</v>
      </c>
      <c r="AX334" s="14" t="s">
        <v>79</v>
      </c>
      <c r="AY334" s="157" t="s">
        <v>127</v>
      </c>
    </row>
    <row r="335" spans="1:65" s="2" customFormat="1" ht="24" customHeight="1">
      <c r="A335" s="31"/>
      <c r="B335" s="136"/>
      <c r="C335" s="170" t="s">
        <v>433</v>
      </c>
      <c r="D335" s="170" t="s">
        <v>179</v>
      </c>
      <c r="E335" s="171" t="s">
        <v>434</v>
      </c>
      <c r="F335" s="172" t="s">
        <v>435</v>
      </c>
      <c r="G335" s="173" t="s">
        <v>275</v>
      </c>
      <c r="H335" s="174">
        <v>169.155</v>
      </c>
      <c r="I335" s="175"/>
      <c r="J335" s="175">
        <f>ROUND(I335*H335,2)</f>
        <v>0</v>
      </c>
      <c r="K335" s="172" t="s">
        <v>133</v>
      </c>
      <c r="L335" s="176"/>
      <c r="M335" s="177" t="s">
        <v>3</v>
      </c>
      <c r="N335" s="178" t="s">
        <v>43</v>
      </c>
      <c r="O335" s="145">
        <v>0</v>
      </c>
      <c r="P335" s="145">
        <f>O335*H335</f>
        <v>0</v>
      </c>
      <c r="Q335" s="145">
        <v>2.0000000000000001E-4</v>
      </c>
      <c r="R335" s="145">
        <f>Q335*H335</f>
        <v>3.3831E-2</v>
      </c>
      <c r="S335" s="145">
        <v>0</v>
      </c>
      <c r="T335" s="146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47" t="s">
        <v>173</v>
      </c>
      <c r="AT335" s="147" t="s">
        <v>179</v>
      </c>
      <c r="AU335" s="147" t="s">
        <v>135</v>
      </c>
      <c r="AY335" s="19" t="s">
        <v>127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9" t="s">
        <v>135</v>
      </c>
      <c r="BK335" s="148">
        <f>ROUND(I335*H335,2)</f>
        <v>0</v>
      </c>
      <c r="BL335" s="19" t="s">
        <v>134</v>
      </c>
      <c r="BM335" s="147" t="s">
        <v>436</v>
      </c>
    </row>
    <row r="336" spans="1:65" s="14" customFormat="1">
      <c r="B336" s="156"/>
      <c r="D336" s="150" t="s">
        <v>137</v>
      </c>
      <c r="E336" s="157" t="s">
        <v>3</v>
      </c>
      <c r="F336" s="158" t="s">
        <v>282</v>
      </c>
      <c r="H336" s="159">
        <v>40.799999999999997</v>
      </c>
      <c r="L336" s="156"/>
      <c r="M336" s="160"/>
      <c r="N336" s="161"/>
      <c r="O336" s="161"/>
      <c r="P336" s="161"/>
      <c r="Q336" s="161"/>
      <c r="R336" s="161"/>
      <c r="S336" s="161"/>
      <c r="T336" s="162"/>
      <c r="AT336" s="157" t="s">
        <v>137</v>
      </c>
      <c r="AU336" s="157" t="s">
        <v>135</v>
      </c>
      <c r="AV336" s="14" t="s">
        <v>135</v>
      </c>
      <c r="AW336" s="14" t="s">
        <v>33</v>
      </c>
      <c r="AX336" s="14" t="s">
        <v>71</v>
      </c>
      <c r="AY336" s="157" t="s">
        <v>127</v>
      </c>
    </row>
    <row r="337" spans="1:65" s="14" customFormat="1">
      <c r="B337" s="156"/>
      <c r="D337" s="150" t="s">
        <v>137</v>
      </c>
      <c r="E337" s="157" t="s">
        <v>3</v>
      </c>
      <c r="F337" s="158" t="s">
        <v>283</v>
      </c>
      <c r="H337" s="159">
        <v>54</v>
      </c>
      <c r="L337" s="156"/>
      <c r="M337" s="160"/>
      <c r="N337" s="161"/>
      <c r="O337" s="161"/>
      <c r="P337" s="161"/>
      <c r="Q337" s="161"/>
      <c r="R337" s="161"/>
      <c r="S337" s="161"/>
      <c r="T337" s="162"/>
      <c r="AT337" s="157" t="s">
        <v>137</v>
      </c>
      <c r="AU337" s="157" t="s">
        <v>135</v>
      </c>
      <c r="AV337" s="14" t="s">
        <v>135</v>
      </c>
      <c r="AW337" s="14" t="s">
        <v>33</v>
      </c>
      <c r="AX337" s="14" t="s">
        <v>71</v>
      </c>
      <c r="AY337" s="157" t="s">
        <v>127</v>
      </c>
    </row>
    <row r="338" spans="1:65" s="14" customFormat="1">
      <c r="B338" s="156"/>
      <c r="D338" s="150" t="s">
        <v>137</v>
      </c>
      <c r="E338" s="157" t="s">
        <v>3</v>
      </c>
      <c r="F338" s="158" t="s">
        <v>284</v>
      </c>
      <c r="H338" s="159">
        <v>7.2</v>
      </c>
      <c r="L338" s="156"/>
      <c r="M338" s="160"/>
      <c r="N338" s="161"/>
      <c r="O338" s="161"/>
      <c r="P338" s="161"/>
      <c r="Q338" s="161"/>
      <c r="R338" s="161"/>
      <c r="S338" s="161"/>
      <c r="T338" s="162"/>
      <c r="AT338" s="157" t="s">
        <v>137</v>
      </c>
      <c r="AU338" s="157" t="s">
        <v>135</v>
      </c>
      <c r="AV338" s="14" t="s">
        <v>135</v>
      </c>
      <c r="AW338" s="14" t="s">
        <v>33</v>
      </c>
      <c r="AX338" s="14" t="s">
        <v>71</v>
      </c>
      <c r="AY338" s="157" t="s">
        <v>127</v>
      </c>
    </row>
    <row r="339" spans="1:65" s="14" customFormat="1">
      <c r="B339" s="156"/>
      <c r="D339" s="150" t="s">
        <v>137</v>
      </c>
      <c r="E339" s="157" t="s">
        <v>3</v>
      </c>
      <c r="F339" s="158" t="s">
        <v>437</v>
      </c>
      <c r="H339" s="159">
        <v>35.700000000000003</v>
      </c>
      <c r="L339" s="156"/>
      <c r="M339" s="160"/>
      <c r="N339" s="161"/>
      <c r="O339" s="161"/>
      <c r="P339" s="161"/>
      <c r="Q339" s="161"/>
      <c r="R339" s="161"/>
      <c r="S339" s="161"/>
      <c r="T339" s="162"/>
      <c r="AT339" s="157" t="s">
        <v>137</v>
      </c>
      <c r="AU339" s="157" t="s">
        <v>135</v>
      </c>
      <c r="AV339" s="14" t="s">
        <v>135</v>
      </c>
      <c r="AW339" s="14" t="s">
        <v>33</v>
      </c>
      <c r="AX339" s="14" t="s">
        <v>71</v>
      </c>
      <c r="AY339" s="157" t="s">
        <v>127</v>
      </c>
    </row>
    <row r="340" spans="1:65" s="14" customFormat="1">
      <c r="B340" s="156"/>
      <c r="D340" s="150" t="s">
        <v>137</v>
      </c>
      <c r="E340" s="157" t="s">
        <v>3</v>
      </c>
      <c r="F340" s="158" t="s">
        <v>438</v>
      </c>
      <c r="H340" s="159">
        <v>9</v>
      </c>
      <c r="L340" s="156"/>
      <c r="M340" s="160"/>
      <c r="N340" s="161"/>
      <c r="O340" s="161"/>
      <c r="P340" s="161"/>
      <c r="Q340" s="161"/>
      <c r="R340" s="161"/>
      <c r="S340" s="161"/>
      <c r="T340" s="162"/>
      <c r="AT340" s="157" t="s">
        <v>137</v>
      </c>
      <c r="AU340" s="157" t="s">
        <v>135</v>
      </c>
      <c r="AV340" s="14" t="s">
        <v>135</v>
      </c>
      <c r="AW340" s="14" t="s">
        <v>33</v>
      </c>
      <c r="AX340" s="14" t="s">
        <v>71</v>
      </c>
      <c r="AY340" s="157" t="s">
        <v>127</v>
      </c>
    </row>
    <row r="341" spans="1:65" s="14" customFormat="1">
      <c r="B341" s="156"/>
      <c r="D341" s="150" t="s">
        <v>137</v>
      </c>
      <c r="E341" s="157" t="s">
        <v>3</v>
      </c>
      <c r="F341" s="158" t="s">
        <v>439</v>
      </c>
      <c r="H341" s="159">
        <v>14.4</v>
      </c>
      <c r="L341" s="156"/>
      <c r="M341" s="160"/>
      <c r="N341" s="161"/>
      <c r="O341" s="161"/>
      <c r="P341" s="161"/>
      <c r="Q341" s="161"/>
      <c r="R341" s="161"/>
      <c r="S341" s="161"/>
      <c r="T341" s="162"/>
      <c r="AT341" s="157" t="s">
        <v>137</v>
      </c>
      <c r="AU341" s="157" t="s">
        <v>135</v>
      </c>
      <c r="AV341" s="14" t="s">
        <v>135</v>
      </c>
      <c r="AW341" s="14" t="s">
        <v>33</v>
      </c>
      <c r="AX341" s="14" t="s">
        <v>71</v>
      </c>
      <c r="AY341" s="157" t="s">
        <v>127</v>
      </c>
    </row>
    <row r="342" spans="1:65" s="15" customFormat="1">
      <c r="B342" s="163"/>
      <c r="D342" s="150" t="s">
        <v>137</v>
      </c>
      <c r="E342" s="164" t="s">
        <v>3</v>
      </c>
      <c r="F342" s="165" t="s">
        <v>142</v>
      </c>
      <c r="H342" s="166">
        <v>161.1</v>
      </c>
      <c r="L342" s="163"/>
      <c r="M342" s="167"/>
      <c r="N342" s="168"/>
      <c r="O342" s="168"/>
      <c r="P342" s="168"/>
      <c r="Q342" s="168"/>
      <c r="R342" s="168"/>
      <c r="S342" s="168"/>
      <c r="T342" s="169"/>
      <c r="AT342" s="164" t="s">
        <v>137</v>
      </c>
      <c r="AU342" s="164" t="s">
        <v>135</v>
      </c>
      <c r="AV342" s="15" t="s">
        <v>134</v>
      </c>
      <c r="AW342" s="15" t="s">
        <v>33</v>
      </c>
      <c r="AX342" s="15" t="s">
        <v>79</v>
      </c>
      <c r="AY342" s="164" t="s">
        <v>127</v>
      </c>
    </row>
    <row r="343" spans="1:65" s="14" customFormat="1">
      <c r="B343" s="156"/>
      <c r="D343" s="150" t="s">
        <v>137</v>
      </c>
      <c r="F343" s="158" t="s">
        <v>440</v>
      </c>
      <c r="H343" s="159">
        <v>169.155</v>
      </c>
      <c r="L343" s="156"/>
      <c r="M343" s="160"/>
      <c r="N343" s="161"/>
      <c r="O343" s="161"/>
      <c r="P343" s="161"/>
      <c r="Q343" s="161"/>
      <c r="R343" s="161"/>
      <c r="S343" s="161"/>
      <c r="T343" s="162"/>
      <c r="AT343" s="157" t="s">
        <v>137</v>
      </c>
      <c r="AU343" s="157" t="s">
        <v>135</v>
      </c>
      <c r="AV343" s="14" t="s">
        <v>135</v>
      </c>
      <c r="AW343" s="14" t="s">
        <v>4</v>
      </c>
      <c r="AX343" s="14" t="s">
        <v>79</v>
      </c>
      <c r="AY343" s="157" t="s">
        <v>127</v>
      </c>
    </row>
    <row r="344" spans="1:65" s="2" customFormat="1" ht="24" customHeight="1">
      <c r="A344" s="31"/>
      <c r="B344" s="136"/>
      <c r="C344" s="137" t="s">
        <v>441</v>
      </c>
      <c r="D344" s="137" t="s">
        <v>129</v>
      </c>
      <c r="E344" s="138" t="s">
        <v>442</v>
      </c>
      <c r="F344" s="139" t="s">
        <v>443</v>
      </c>
      <c r="G344" s="140" t="s">
        <v>132</v>
      </c>
      <c r="H344" s="141">
        <v>1161.81</v>
      </c>
      <c r="I344" s="142"/>
      <c r="J344" s="142">
        <f>ROUND(I344*H344,2)</f>
        <v>0</v>
      </c>
      <c r="K344" s="139" t="s">
        <v>133</v>
      </c>
      <c r="L344" s="32"/>
      <c r="M344" s="143" t="s">
        <v>3</v>
      </c>
      <c r="N344" s="144" t="s">
        <v>43</v>
      </c>
      <c r="O344" s="145">
        <v>7.0999999999999994E-2</v>
      </c>
      <c r="P344" s="145">
        <f>O344*H344</f>
        <v>82.488509999999991</v>
      </c>
      <c r="Q344" s="145">
        <v>4.8574999999999998E-3</v>
      </c>
      <c r="R344" s="145">
        <f>Q344*H344</f>
        <v>5.6434920749999993</v>
      </c>
      <c r="S344" s="145">
        <v>0</v>
      </c>
      <c r="T344" s="146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7" t="s">
        <v>134</v>
      </c>
      <c r="AT344" s="147" t="s">
        <v>129</v>
      </c>
      <c r="AU344" s="147" t="s">
        <v>135</v>
      </c>
      <c r="AY344" s="19" t="s">
        <v>127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9" t="s">
        <v>135</v>
      </c>
      <c r="BK344" s="148">
        <f>ROUND(I344*H344,2)</f>
        <v>0</v>
      </c>
      <c r="BL344" s="19" t="s">
        <v>134</v>
      </c>
      <c r="BM344" s="147" t="s">
        <v>444</v>
      </c>
    </row>
    <row r="345" spans="1:65" s="13" customFormat="1">
      <c r="B345" s="149"/>
      <c r="D345" s="150" t="s">
        <v>137</v>
      </c>
      <c r="E345" s="151" t="s">
        <v>3</v>
      </c>
      <c r="F345" s="152" t="s">
        <v>138</v>
      </c>
      <c r="H345" s="151" t="s">
        <v>3</v>
      </c>
      <c r="L345" s="149"/>
      <c r="M345" s="153"/>
      <c r="N345" s="154"/>
      <c r="O345" s="154"/>
      <c r="P345" s="154"/>
      <c r="Q345" s="154"/>
      <c r="R345" s="154"/>
      <c r="S345" s="154"/>
      <c r="T345" s="155"/>
      <c r="AT345" s="151" t="s">
        <v>137</v>
      </c>
      <c r="AU345" s="151" t="s">
        <v>135</v>
      </c>
      <c r="AV345" s="13" t="s">
        <v>79</v>
      </c>
      <c r="AW345" s="13" t="s">
        <v>33</v>
      </c>
      <c r="AX345" s="13" t="s">
        <v>71</v>
      </c>
      <c r="AY345" s="151" t="s">
        <v>127</v>
      </c>
    </row>
    <row r="346" spans="1:65" s="14" customFormat="1">
      <c r="B346" s="156"/>
      <c r="D346" s="150" t="s">
        <v>137</v>
      </c>
      <c r="E346" s="157" t="s">
        <v>3</v>
      </c>
      <c r="F346" s="158" t="s">
        <v>445</v>
      </c>
      <c r="H346" s="159">
        <v>1161.81</v>
      </c>
      <c r="L346" s="156"/>
      <c r="M346" s="160"/>
      <c r="N346" s="161"/>
      <c r="O346" s="161"/>
      <c r="P346" s="161"/>
      <c r="Q346" s="161"/>
      <c r="R346" s="161"/>
      <c r="S346" s="161"/>
      <c r="T346" s="162"/>
      <c r="AT346" s="157" t="s">
        <v>137</v>
      </c>
      <c r="AU346" s="157" t="s">
        <v>135</v>
      </c>
      <c r="AV346" s="14" t="s">
        <v>135</v>
      </c>
      <c r="AW346" s="14" t="s">
        <v>33</v>
      </c>
      <c r="AX346" s="14" t="s">
        <v>79</v>
      </c>
      <c r="AY346" s="157" t="s">
        <v>127</v>
      </c>
    </row>
    <row r="347" spans="1:65" s="2" customFormat="1" ht="36" customHeight="1">
      <c r="A347" s="31"/>
      <c r="B347" s="136"/>
      <c r="C347" s="137" t="s">
        <v>446</v>
      </c>
      <c r="D347" s="137" t="s">
        <v>129</v>
      </c>
      <c r="E347" s="138" t="s">
        <v>447</v>
      </c>
      <c r="F347" s="139" t="s">
        <v>448</v>
      </c>
      <c r="G347" s="140" t="s">
        <v>132</v>
      </c>
      <c r="H347" s="141">
        <v>62.631</v>
      </c>
      <c r="I347" s="142"/>
      <c r="J347" s="142">
        <f>ROUND(I347*H347,2)</f>
        <v>0</v>
      </c>
      <c r="K347" s="139" t="s">
        <v>133</v>
      </c>
      <c r="L347" s="32"/>
      <c r="M347" s="143" t="s">
        <v>3</v>
      </c>
      <c r="N347" s="144" t="s">
        <v>43</v>
      </c>
      <c r="O347" s="145">
        <v>0.29399999999999998</v>
      </c>
      <c r="P347" s="145">
        <f>O347*H347</f>
        <v>18.413513999999999</v>
      </c>
      <c r="Q347" s="145">
        <v>6.28E-3</v>
      </c>
      <c r="R347" s="145">
        <f>Q347*H347</f>
        <v>0.39332267999999998</v>
      </c>
      <c r="S347" s="145">
        <v>0</v>
      </c>
      <c r="T347" s="146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47" t="s">
        <v>134</v>
      </c>
      <c r="AT347" s="147" t="s">
        <v>129</v>
      </c>
      <c r="AU347" s="147" t="s">
        <v>135</v>
      </c>
      <c r="AY347" s="19" t="s">
        <v>127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9" t="s">
        <v>135</v>
      </c>
      <c r="BK347" s="148">
        <f>ROUND(I347*H347,2)</f>
        <v>0</v>
      </c>
      <c r="BL347" s="19" t="s">
        <v>134</v>
      </c>
      <c r="BM347" s="147" t="s">
        <v>449</v>
      </c>
    </row>
    <row r="348" spans="1:65" s="13" customFormat="1">
      <c r="B348" s="149"/>
      <c r="D348" s="150" t="s">
        <v>137</v>
      </c>
      <c r="E348" s="151" t="s">
        <v>3</v>
      </c>
      <c r="F348" s="152" t="s">
        <v>138</v>
      </c>
      <c r="H348" s="151" t="s">
        <v>3</v>
      </c>
      <c r="L348" s="149"/>
      <c r="M348" s="153"/>
      <c r="N348" s="154"/>
      <c r="O348" s="154"/>
      <c r="P348" s="154"/>
      <c r="Q348" s="154"/>
      <c r="R348" s="154"/>
      <c r="S348" s="154"/>
      <c r="T348" s="155"/>
      <c r="AT348" s="151" t="s">
        <v>137</v>
      </c>
      <c r="AU348" s="151" t="s">
        <v>135</v>
      </c>
      <c r="AV348" s="13" t="s">
        <v>79</v>
      </c>
      <c r="AW348" s="13" t="s">
        <v>33</v>
      </c>
      <c r="AX348" s="13" t="s">
        <v>71</v>
      </c>
      <c r="AY348" s="151" t="s">
        <v>127</v>
      </c>
    </row>
    <row r="349" spans="1:65" s="13" customFormat="1">
      <c r="B349" s="149"/>
      <c r="D349" s="150" t="s">
        <v>137</v>
      </c>
      <c r="E349" s="151" t="s">
        <v>3</v>
      </c>
      <c r="F349" s="152" t="s">
        <v>450</v>
      </c>
      <c r="H349" s="151" t="s">
        <v>3</v>
      </c>
      <c r="L349" s="149"/>
      <c r="M349" s="153"/>
      <c r="N349" s="154"/>
      <c r="O349" s="154"/>
      <c r="P349" s="154"/>
      <c r="Q349" s="154"/>
      <c r="R349" s="154"/>
      <c r="S349" s="154"/>
      <c r="T349" s="155"/>
      <c r="AT349" s="151" t="s">
        <v>137</v>
      </c>
      <c r="AU349" s="151" t="s">
        <v>135</v>
      </c>
      <c r="AV349" s="13" t="s">
        <v>79</v>
      </c>
      <c r="AW349" s="13" t="s">
        <v>33</v>
      </c>
      <c r="AX349" s="13" t="s">
        <v>71</v>
      </c>
      <c r="AY349" s="151" t="s">
        <v>127</v>
      </c>
    </row>
    <row r="350" spans="1:65" s="14" customFormat="1">
      <c r="B350" s="156"/>
      <c r="D350" s="150" t="s">
        <v>137</v>
      </c>
      <c r="E350" s="157" t="s">
        <v>3</v>
      </c>
      <c r="F350" s="158" t="s">
        <v>451</v>
      </c>
      <c r="H350" s="159">
        <v>72.343000000000004</v>
      </c>
      <c r="L350" s="156"/>
      <c r="M350" s="160"/>
      <c r="N350" s="161"/>
      <c r="O350" s="161"/>
      <c r="P350" s="161"/>
      <c r="Q350" s="161"/>
      <c r="R350" s="161"/>
      <c r="S350" s="161"/>
      <c r="T350" s="162"/>
      <c r="AT350" s="157" t="s">
        <v>137</v>
      </c>
      <c r="AU350" s="157" t="s">
        <v>135</v>
      </c>
      <c r="AV350" s="14" t="s">
        <v>135</v>
      </c>
      <c r="AW350" s="14" t="s">
        <v>33</v>
      </c>
      <c r="AX350" s="14" t="s">
        <v>71</v>
      </c>
      <c r="AY350" s="157" t="s">
        <v>127</v>
      </c>
    </row>
    <row r="351" spans="1:65" s="14" customFormat="1">
      <c r="B351" s="156"/>
      <c r="D351" s="150" t="s">
        <v>137</v>
      </c>
      <c r="E351" s="157" t="s">
        <v>3</v>
      </c>
      <c r="F351" s="158" t="s">
        <v>452</v>
      </c>
      <c r="H351" s="159">
        <v>-28.13</v>
      </c>
      <c r="L351" s="156"/>
      <c r="M351" s="160"/>
      <c r="N351" s="161"/>
      <c r="O351" s="161"/>
      <c r="P351" s="161"/>
      <c r="Q351" s="161"/>
      <c r="R351" s="161"/>
      <c r="S351" s="161"/>
      <c r="T351" s="162"/>
      <c r="AT351" s="157" t="s">
        <v>137</v>
      </c>
      <c r="AU351" s="157" t="s">
        <v>135</v>
      </c>
      <c r="AV351" s="14" t="s">
        <v>135</v>
      </c>
      <c r="AW351" s="14" t="s">
        <v>33</v>
      </c>
      <c r="AX351" s="14" t="s">
        <v>71</v>
      </c>
      <c r="AY351" s="157" t="s">
        <v>127</v>
      </c>
    </row>
    <row r="352" spans="1:65" s="13" customFormat="1">
      <c r="B352" s="149"/>
      <c r="D352" s="150" t="s">
        <v>137</v>
      </c>
      <c r="E352" s="151" t="s">
        <v>3</v>
      </c>
      <c r="F352" s="152" t="s">
        <v>453</v>
      </c>
      <c r="H352" s="151" t="s">
        <v>3</v>
      </c>
      <c r="L352" s="149"/>
      <c r="M352" s="153"/>
      <c r="N352" s="154"/>
      <c r="O352" s="154"/>
      <c r="P352" s="154"/>
      <c r="Q352" s="154"/>
      <c r="R352" s="154"/>
      <c r="S352" s="154"/>
      <c r="T352" s="155"/>
      <c r="AT352" s="151" t="s">
        <v>137</v>
      </c>
      <c r="AU352" s="151" t="s">
        <v>135</v>
      </c>
      <c r="AV352" s="13" t="s">
        <v>79</v>
      </c>
      <c r="AW352" s="13" t="s">
        <v>33</v>
      </c>
      <c r="AX352" s="13" t="s">
        <v>71</v>
      </c>
      <c r="AY352" s="151" t="s">
        <v>127</v>
      </c>
    </row>
    <row r="353" spans="1:65" s="14" customFormat="1">
      <c r="B353" s="156"/>
      <c r="D353" s="150" t="s">
        <v>137</v>
      </c>
      <c r="E353" s="157" t="s">
        <v>3</v>
      </c>
      <c r="F353" s="158" t="s">
        <v>454</v>
      </c>
      <c r="H353" s="159">
        <v>3.45</v>
      </c>
      <c r="L353" s="156"/>
      <c r="M353" s="160"/>
      <c r="N353" s="161"/>
      <c r="O353" s="161"/>
      <c r="P353" s="161"/>
      <c r="Q353" s="161"/>
      <c r="R353" s="161"/>
      <c r="S353" s="161"/>
      <c r="T353" s="162"/>
      <c r="AT353" s="157" t="s">
        <v>137</v>
      </c>
      <c r="AU353" s="157" t="s">
        <v>135</v>
      </c>
      <c r="AV353" s="14" t="s">
        <v>135</v>
      </c>
      <c r="AW353" s="14" t="s">
        <v>33</v>
      </c>
      <c r="AX353" s="14" t="s">
        <v>71</v>
      </c>
      <c r="AY353" s="157" t="s">
        <v>127</v>
      </c>
    </row>
    <row r="354" spans="1:65" s="14" customFormat="1">
      <c r="B354" s="156"/>
      <c r="D354" s="150" t="s">
        <v>137</v>
      </c>
      <c r="E354" s="157" t="s">
        <v>3</v>
      </c>
      <c r="F354" s="158" t="s">
        <v>455</v>
      </c>
      <c r="H354" s="159">
        <v>4.968</v>
      </c>
      <c r="L354" s="156"/>
      <c r="M354" s="160"/>
      <c r="N354" s="161"/>
      <c r="O354" s="161"/>
      <c r="P354" s="161"/>
      <c r="Q354" s="161"/>
      <c r="R354" s="161"/>
      <c r="S354" s="161"/>
      <c r="T354" s="162"/>
      <c r="AT354" s="157" t="s">
        <v>137</v>
      </c>
      <c r="AU354" s="157" t="s">
        <v>135</v>
      </c>
      <c r="AV354" s="14" t="s">
        <v>135</v>
      </c>
      <c r="AW354" s="14" t="s">
        <v>33</v>
      </c>
      <c r="AX354" s="14" t="s">
        <v>71</v>
      </c>
      <c r="AY354" s="157" t="s">
        <v>127</v>
      </c>
    </row>
    <row r="355" spans="1:65" s="13" customFormat="1">
      <c r="B355" s="149"/>
      <c r="D355" s="150" t="s">
        <v>137</v>
      </c>
      <c r="E355" s="151" t="s">
        <v>3</v>
      </c>
      <c r="F355" s="152" t="s">
        <v>250</v>
      </c>
      <c r="H355" s="151" t="s">
        <v>3</v>
      </c>
      <c r="L355" s="149"/>
      <c r="M355" s="153"/>
      <c r="N355" s="154"/>
      <c r="O355" s="154"/>
      <c r="P355" s="154"/>
      <c r="Q355" s="154"/>
      <c r="R355" s="154"/>
      <c r="S355" s="154"/>
      <c r="T355" s="155"/>
      <c r="AT355" s="151" t="s">
        <v>137</v>
      </c>
      <c r="AU355" s="151" t="s">
        <v>135</v>
      </c>
      <c r="AV355" s="13" t="s">
        <v>79</v>
      </c>
      <c r="AW355" s="13" t="s">
        <v>33</v>
      </c>
      <c r="AX355" s="13" t="s">
        <v>71</v>
      </c>
      <c r="AY355" s="151" t="s">
        <v>127</v>
      </c>
    </row>
    <row r="356" spans="1:65" s="14" customFormat="1">
      <c r="B356" s="156"/>
      <c r="D356" s="150" t="s">
        <v>137</v>
      </c>
      <c r="E356" s="157" t="s">
        <v>3</v>
      </c>
      <c r="F356" s="158" t="s">
        <v>251</v>
      </c>
      <c r="H356" s="159">
        <v>2</v>
      </c>
      <c r="L356" s="156"/>
      <c r="M356" s="160"/>
      <c r="N356" s="161"/>
      <c r="O356" s="161"/>
      <c r="P356" s="161"/>
      <c r="Q356" s="161"/>
      <c r="R356" s="161"/>
      <c r="S356" s="161"/>
      <c r="T356" s="162"/>
      <c r="AT356" s="157" t="s">
        <v>137</v>
      </c>
      <c r="AU356" s="157" t="s">
        <v>135</v>
      </c>
      <c r="AV356" s="14" t="s">
        <v>135</v>
      </c>
      <c r="AW356" s="14" t="s">
        <v>33</v>
      </c>
      <c r="AX356" s="14" t="s">
        <v>71</v>
      </c>
      <c r="AY356" s="157" t="s">
        <v>127</v>
      </c>
    </row>
    <row r="357" spans="1:65" s="13" customFormat="1">
      <c r="B357" s="149"/>
      <c r="D357" s="150" t="s">
        <v>137</v>
      </c>
      <c r="E357" s="151" t="s">
        <v>3</v>
      </c>
      <c r="F357" s="152" t="s">
        <v>254</v>
      </c>
      <c r="H357" s="151" t="s">
        <v>3</v>
      </c>
      <c r="L357" s="149"/>
      <c r="M357" s="153"/>
      <c r="N357" s="154"/>
      <c r="O357" s="154"/>
      <c r="P357" s="154"/>
      <c r="Q357" s="154"/>
      <c r="R357" s="154"/>
      <c r="S357" s="154"/>
      <c r="T357" s="155"/>
      <c r="AT357" s="151" t="s">
        <v>137</v>
      </c>
      <c r="AU357" s="151" t="s">
        <v>135</v>
      </c>
      <c r="AV357" s="13" t="s">
        <v>79</v>
      </c>
      <c r="AW357" s="13" t="s">
        <v>33</v>
      </c>
      <c r="AX357" s="13" t="s">
        <v>71</v>
      </c>
      <c r="AY357" s="151" t="s">
        <v>127</v>
      </c>
    </row>
    <row r="358" spans="1:65" s="14" customFormat="1">
      <c r="B358" s="156"/>
      <c r="D358" s="150" t="s">
        <v>137</v>
      </c>
      <c r="E358" s="157" t="s">
        <v>3</v>
      </c>
      <c r="F358" s="158" t="s">
        <v>255</v>
      </c>
      <c r="H358" s="159">
        <v>8</v>
      </c>
      <c r="L358" s="156"/>
      <c r="M358" s="160"/>
      <c r="N358" s="161"/>
      <c r="O358" s="161"/>
      <c r="P358" s="161"/>
      <c r="Q358" s="161"/>
      <c r="R358" s="161"/>
      <c r="S358" s="161"/>
      <c r="T358" s="162"/>
      <c r="AT358" s="157" t="s">
        <v>137</v>
      </c>
      <c r="AU358" s="157" t="s">
        <v>135</v>
      </c>
      <c r="AV358" s="14" t="s">
        <v>135</v>
      </c>
      <c r="AW358" s="14" t="s">
        <v>33</v>
      </c>
      <c r="AX358" s="14" t="s">
        <v>71</v>
      </c>
      <c r="AY358" s="157" t="s">
        <v>127</v>
      </c>
    </row>
    <row r="359" spans="1:65" s="15" customFormat="1">
      <c r="B359" s="163"/>
      <c r="D359" s="150" t="s">
        <v>137</v>
      </c>
      <c r="E359" s="164" t="s">
        <v>3</v>
      </c>
      <c r="F359" s="165" t="s">
        <v>142</v>
      </c>
      <c r="H359" s="166">
        <v>62.631</v>
      </c>
      <c r="L359" s="163"/>
      <c r="M359" s="167"/>
      <c r="N359" s="168"/>
      <c r="O359" s="168"/>
      <c r="P359" s="168"/>
      <c r="Q359" s="168"/>
      <c r="R359" s="168"/>
      <c r="S359" s="168"/>
      <c r="T359" s="169"/>
      <c r="AT359" s="164" t="s">
        <v>137</v>
      </c>
      <c r="AU359" s="164" t="s">
        <v>135</v>
      </c>
      <c r="AV359" s="15" t="s">
        <v>134</v>
      </c>
      <c r="AW359" s="15" t="s">
        <v>33</v>
      </c>
      <c r="AX359" s="15" t="s">
        <v>79</v>
      </c>
      <c r="AY359" s="164" t="s">
        <v>127</v>
      </c>
    </row>
    <row r="360" spans="1:65" s="2" customFormat="1" ht="36" customHeight="1">
      <c r="A360" s="31"/>
      <c r="B360" s="136"/>
      <c r="C360" s="137" t="s">
        <v>456</v>
      </c>
      <c r="D360" s="137" t="s">
        <v>129</v>
      </c>
      <c r="E360" s="138" t="s">
        <v>457</v>
      </c>
      <c r="F360" s="139" t="s">
        <v>458</v>
      </c>
      <c r="G360" s="140" t="s">
        <v>132</v>
      </c>
      <c r="H360" s="141">
        <v>1036.579</v>
      </c>
      <c r="I360" s="142"/>
      <c r="J360" s="142">
        <f>ROUND(I360*H360,2)</f>
        <v>0</v>
      </c>
      <c r="K360" s="139" t="s">
        <v>133</v>
      </c>
      <c r="L360" s="32"/>
      <c r="M360" s="143" t="s">
        <v>3</v>
      </c>
      <c r="N360" s="144" t="s">
        <v>43</v>
      </c>
      <c r="O360" s="145">
        <v>0.245</v>
      </c>
      <c r="P360" s="145">
        <f>O360*H360</f>
        <v>253.96185499999999</v>
      </c>
      <c r="Q360" s="145">
        <v>3.48E-3</v>
      </c>
      <c r="R360" s="145">
        <f>Q360*H360</f>
        <v>3.6072949199999997</v>
      </c>
      <c r="S360" s="145">
        <v>0</v>
      </c>
      <c r="T360" s="146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47" t="s">
        <v>134</v>
      </c>
      <c r="AT360" s="147" t="s">
        <v>129</v>
      </c>
      <c r="AU360" s="147" t="s">
        <v>135</v>
      </c>
      <c r="AY360" s="19" t="s">
        <v>127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9" t="s">
        <v>135</v>
      </c>
      <c r="BK360" s="148">
        <f>ROUND(I360*H360,2)</f>
        <v>0</v>
      </c>
      <c r="BL360" s="19" t="s">
        <v>134</v>
      </c>
      <c r="BM360" s="147" t="s">
        <v>459</v>
      </c>
    </row>
    <row r="361" spans="1:65" s="13" customFormat="1">
      <c r="B361" s="149"/>
      <c r="D361" s="150" t="s">
        <v>137</v>
      </c>
      <c r="E361" s="151" t="s">
        <v>3</v>
      </c>
      <c r="F361" s="152" t="s">
        <v>138</v>
      </c>
      <c r="H361" s="151" t="s">
        <v>3</v>
      </c>
      <c r="L361" s="149"/>
      <c r="M361" s="153"/>
      <c r="N361" s="154"/>
      <c r="O361" s="154"/>
      <c r="P361" s="154"/>
      <c r="Q361" s="154"/>
      <c r="R361" s="154"/>
      <c r="S361" s="154"/>
      <c r="T361" s="155"/>
      <c r="AT361" s="151" t="s">
        <v>137</v>
      </c>
      <c r="AU361" s="151" t="s">
        <v>135</v>
      </c>
      <c r="AV361" s="13" t="s">
        <v>79</v>
      </c>
      <c r="AW361" s="13" t="s">
        <v>33</v>
      </c>
      <c r="AX361" s="13" t="s">
        <v>71</v>
      </c>
      <c r="AY361" s="151" t="s">
        <v>127</v>
      </c>
    </row>
    <row r="362" spans="1:65" s="13" customFormat="1">
      <c r="B362" s="149"/>
      <c r="D362" s="150" t="s">
        <v>137</v>
      </c>
      <c r="E362" s="151" t="s">
        <v>3</v>
      </c>
      <c r="F362" s="152" t="s">
        <v>235</v>
      </c>
      <c r="H362" s="151" t="s">
        <v>3</v>
      </c>
      <c r="L362" s="149"/>
      <c r="M362" s="153"/>
      <c r="N362" s="154"/>
      <c r="O362" s="154"/>
      <c r="P362" s="154"/>
      <c r="Q362" s="154"/>
      <c r="R362" s="154"/>
      <c r="S362" s="154"/>
      <c r="T362" s="155"/>
      <c r="AT362" s="151" t="s">
        <v>137</v>
      </c>
      <c r="AU362" s="151" t="s">
        <v>135</v>
      </c>
      <c r="AV362" s="13" t="s">
        <v>79</v>
      </c>
      <c r="AW362" s="13" t="s">
        <v>33</v>
      </c>
      <c r="AX362" s="13" t="s">
        <v>71</v>
      </c>
      <c r="AY362" s="151" t="s">
        <v>127</v>
      </c>
    </row>
    <row r="363" spans="1:65" s="13" customFormat="1">
      <c r="B363" s="149"/>
      <c r="D363" s="150" t="s">
        <v>137</v>
      </c>
      <c r="E363" s="151" t="s">
        <v>3</v>
      </c>
      <c r="F363" s="152" t="s">
        <v>376</v>
      </c>
      <c r="H363" s="151" t="s">
        <v>3</v>
      </c>
      <c r="L363" s="149"/>
      <c r="M363" s="153"/>
      <c r="N363" s="154"/>
      <c r="O363" s="154"/>
      <c r="P363" s="154"/>
      <c r="Q363" s="154"/>
      <c r="R363" s="154"/>
      <c r="S363" s="154"/>
      <c r="T363" s="155"/>
      <c r="AT363" s="151" t="s">
        <v>137</v>
      </c>
      <c r="AU363" s="151" t="s">
        <v>135</v>
      </c>
      <c r="AV363" s="13" t="s">
        <v>79</v>
      </c>
      <c r="AW363" s="13" t="s">
        <v>33</v>
      </c>
      <c r="AX363" s="13" t="s">
        <v>71</v>
      </c>
      <c r="AY363" s="151" t="s">
        <v>127</v>
      </c>
    </row>
    <row r="364" spans="1:65" s="14" customFormat="1">
      <c r="B364" s="156"/>
      <c r="D364" s="150" t="s">
        <v>137</v>
      </c>
      <c r="E364" s="157" t="s">
        <v>3</v>
      </c>
      <c r="F364" s="158" t="s">
        <v>377</v>
      </c>
      <c r="H364" s="159">
        <v>742.41600000000005</v>
      </c>
      <c r="L364" s="156"/>
      <c r="M364" s="160"/>
      <c r="N364" s="161"/>
      <c r="O364" s="161"/>
      <c r="P364" s="161"/>
      <c r="Q364" s="161"/>
      <c r="R364" s="161"/>
      <c r="S364" s="161"/>
      <c r="T364" s="162"/>
      <c r="AT364" s="157" t="s">
        <v>137</v>
      </c>
      <c r="AU364" s="157" t="s">
        <v>135</v>
      </c>
      <c r="AV364" s="14" t="s">
        <v>135</v>
      </c>
      <c r="AW364" s="14" t="s">
        <v>33</v>
      </c>
      <c r="AX364" s="14" t="s">
        <v>71</v>
      </c>
      <c r="AY364" s="157" t="s">
        <v>127</v>
      </c>
    </row>
    <row r="365" spans="1:65" s="13" customFormat="1">
      <c r="B365" s="149"/>
      <c r="D365" s="150" t="s">
        <v>137</v>
      </c>
      <c r="E365" s="151" t="s">
        <v>3</v>
      </c>
      <c r="F365" s="152" t="s">
        <v>378</v>
      </c>
      <c r="H365" s="151" t="s">
        <v>3</v>
      </c>
      <c r="L365" s="149"/>
      <c r="M365" s="153"/>
      <c r="N365" s="154"/>
      <c r="O365" s="154"/>
      <c r="P365" s="154"/>
      <c r="Q365" s="154"/>
      <c r="R365" s="154"/>
      <c r="S365" s="154"/>
      <c r="T365" s="155"/>
      <c r="AT365" s="151" t="s">
        <v>137</v>
      </c>
      <c r="AU365" s="151" t="s">
        <v>135</v>
      </c>
      <c r="AV365" s="13" t="s">
        <v>79</v>
      </c>
      <c r="AW365" s="13" t="s">
        <v>33</v>
      </c>
      <c r="AX365" s="13" t="s">
        <v>71</v>
      </c>
      <c r="AY365" s="151" t="s">
        <v>127</v>
      </c>
    </row>
    <row r="366" spans="1:65" s="14" customFormat="1">
      <c r="B366" s="156"/>
      <c r="D366" s="150" t="s">
        <v>137</v>
      </c>
      <c r="E366" s="157" t="s">
        <v>3</v>
      </c>
      <c r="F366" s="158" t="s">
        <v>379</v>
      </c>
      <c r="H366" s="159">
        <v>80.837999999999994</v>
      </c>
      <c r="L366" s="156"/>
      <c r="M366" s="160"/>
      <c r="N366" s="161"/>
      <c r="O366" s="161"/>
      <c r="P366" s="161"/>
      <c r="Q366" s="161"/>
      <c r="R366" s="161"/>
      <c r="S366" s="161"/>
      <c r="T366" s="162"/>
      <c r="AT366" s="157" t="s">
        <v>137</v>
      </c>
      <c r="AU366" s="157" t="s">
        <v>135</v>
      </c>
      <c r="AV366" s="14" t="s">
        <v>135</v>
      </c>
      <c r="AW366" s="14" t="s">
        <v>33</v>
      </c>
      <c r="AX366" s="14" t="s">
        <v>71</v>
      </c>
      <c r="AY366" s="157" t="s">
        <v>127</v>
      </c>
    </row>
    <row r="367" spans="1:65" s="13" customFormat="1">
      <c r="B367" s="149"/>
      <c r="D367" s="150" t="s">
        <v>137</v>
      </c>
      <c r="E367" s="151" t="s">
        <v>3</v>
      </c>
      <c r="F367" s="152" t="s">
        <v>460</v>
      </c>
      <c r="H367" s="151" t="s">
        <v>3</v>
      </c>
      <c r="L367" s="149"/>
      <c r="M367" s="153"/>
      <c r="N367" s="154"/>
      <c r="O367" s="154"/>
      <c r="P367" s="154"/>
      <c r="Q367" s="154"/>
      <c r="R367" s="154"/>
      <c r="S367" s="154"/>
      <c r="T367" s="155"/>
      <c r="AT367" s="151" t="s">
        <v>137</v>
      </c>
      <c r="AU367" s="151" t="s">
        <v>135</v>
      </c>
      <c r="AV367" s="13" t="s">
        <v>79</v>
      </c>
      <c r="AW367" s="13" t="s">
        <v>33</v>
      </c>
      <c r="AX367" s="13" t="s">
        <v>71</v>
      </c>
      <c r="AY367" s="151" t="s">
        <v>127</v>
      </c>
    </row>
    <row r="368" spans="1:65" s="14" customFormat="1">
      <c r="B368" s="156"/>
      <c r="D368" s="150" t="s">
        <v>137</v>
      </c>
      <c r="E368" s="157" t="s">
        <v>3</v>
      </c>
      <c r="F368" s="158" t="s">
        <v>461</v>
      </c>
      <c r="H368" s="159">
        <v>7.65</v>
      </c>
      <c r="L368" s="156"/>
      <c r="M368" s="160"/>
      <c r="N368" s="161"/>
      <c r="O368" s="161"/>
      <c r="P368" s="161"/>
      <c r="Q368" s="161"/>
      <c r="R368" s="161"/>
      <c r="S368" s="161"/>
      <c r="T368" s="162"/>
      <c r="AT368" s="157" t="s">
        <v>137</v>
      </c>
      <c r="AU368" s="157" t="s">
        <v>135</v>
      </c>
      <c r="AV368" s="14" t="s">
        <v>135</v>
      </c>
      <c r="AW368" s="14" t="s">
        <v>33</v>
      </c>
      <c r="AX368" s="14" t="s">
        <v>71</v>
      </c>
      <c r="AY368" s="157" t="s">
        <v>127</v>
      </c>
    </row>
    <row r="369" spans="1:65" s="13" customFormat="1">
      <c r="B369" s="149"/>
      <c r="D369" s="150" t="s">
        <v>137</v>
      </c>
      <c r="E369" s="151" t="s">
        <v>3</v>
      </c>
      <c r="F369" s="152" t="s">
        <v>380</v>
      </c>
      <c r="H369" s="151" t="s">
        <v>3</v>
      </c>
      <c r="L369" s="149"/>
      <c r="M369" s="153"/>
      <c r="N369" s="154"/>
      <c r="O369" s="154"/>
      <c r="P369" s="154"/>
      <c r="Q369" s="154"/>
      <c r="R369" s="154"/>
      <c r="S369" s="154"/>
      <c r="T369" s="155"/>
      <c r="AT369" s="151" t="s">
        <v>137</v>
      </c>
      <c r="AU369" s="151" t="s">
        <v>135</v>
      </c>
      <c r="AV369" s="13" t="s">
        <v>79</v>
      </c>
      <c r="AW369" s="13" t="s">
        <v>33</v>
      </c>
      <c r="AX369" s="13" t="s">
        <v>71</v>
      </c>
      <c r="AY369" s="151" t="s">
        <v>127</v>
      </c>
    </row>
    <row r="370" spans="1:65" s="14" customFormat="1">
      <c r="B370" s="156"/>
      <c r="D370" s="150" t="s">
        <v>137</v>
      </c>
      <c r="E370" s="157" t="s">
        <v>3</v>
      </c>
      <c r="F370" s="158" t="s">
        <v>381</v>
      </c>
      <c r="H370" s="159">
        <v>62.506</v>
      </c>
      <c r="L370" s="156"/>
      <c r="M370" s="160"/>
      <c r="N370" s="161"/>
      <c r="O370" s="161"/>
      <c r="P370" s="161"/>
      <c r="Q370" s="161"/>
      <c r="R370" s="161"/>
      <c r="S370" s="161"/>
      <c r="T370" s="162"/>
      <c r="AT370" s="157" t="s">
        <v>137</v>
      </c>
      <c r="AU370" s="157" t="s">
        <v>135</v>
      </c>
      <c r="AV370" s="14" t="s">
        <v>135</v>
      </c>
      <c r="AW370" s="14" t="s">
        <v>33</v>
      </c>
      <c r="AX370" s="14" t="s">
        <v>71</v>
      </c>
      <c r="AY370" s="157" t="s">
        <v>127</v>
      </c>
    </row>
    <row r="371" spans="1:65" s="13" customFormat="1">
      <c r="B371" s="149"/>
      <c r="D371" s="150" t="s">
        <v>137</v>
      </c>
      <c r="E371" s="151" t="s">
        <v>3</v>
      </c>
      <c r="F371" s="152" t="s">
        <v>238</v>
      </c>
      <c r="H371" s="151" t="s">
        <v>3</v>
      </c>
      <c r="L371" s="149"/>
      <c r="M371" s="153"/>
      <c r="N371" s="154"/>
      <c r="O371" s="154"/>
      <c r="P371" s="154"/>
      <c r="Q371" s="154"/>
      <c r="R371" s="154"/>
      <c r="S371" s="154"/>
      <c r="T371" s="155"/>
      <c r="AT371" s="151" t="s">
        <v>137</v>
      </c>
      <c r="AU371" s="151" t="s">
        <v>135</v>
      </c>
      <c r="AV371" s="13" t="s">
        <v>79</v>
      </c>
      <c r="AW371" s="13" t="s">
        <v>33</v>
      </c>
      <c r="AX371" s="13" t="s">
        <v>71</v>
      </c>
      <c r="AY371" s="151" t="s">
        <v>127</v>
      </c>
    </row>
    <row r="372" spans="1:65" s="14" customFormat="1">
      <c r="B372" s="156"/>
      <c r="D372" s="150" t="s">
        <v>137</v>
      </c>
      <c r="E372" s="157" t="s">
        <v>3</v>
      </c>
      <c r="F372" s="158" t="s">
        <v>462</v>
      </c>
      <c r="H372" s="159">
        <v>29.568000000000001</v>
      </c>
      <c r="L372" s="156"/>
      <c r="M372" s="160"/>
      <c r="N372" s="161"/>
      <c r="O372" s="161"/>
      <c r="P372" s="161"/>
      <c r="Q372" s="161"/>
      <c r="R372" s="161"/>
      <c r="S372" s="161"/>
      <c r="T372" s="162"/>
      <c r="AT372" s="157" t="s">
        <v>137</v>
      </c>
      <c r="AU372" s="157" t="s">
        <v>135</v>
      </c>
      <c r="AV372" s="14" t="s">
        <v>135</v>
      </c>
      <c r="AW372" s="14" t="s">
        <v>33</v>
      </c>
      <c r="AX372" s="14" t="s">
        <v>71</v>
      </c>
      <c r="AY372" s="157" t="s">
        <v>127</v>
      </c>
    </row>
    <row r="373" spans="1:65" s="13" customFormat="1">
      <c r="B373" s="149"/>
      <c r="D373" s="150" t="s">
        <v>137</v>
      </c>
      <c r="E373" s="151" t="s">
        <v>3</v>
      </c>
      <c r="F373" s="152" t="s">
        <v>463</v>
      </c>
      <c r="H373" s="151" t="s">
        <v>3</v>
      </c>
      <c r="L373" s="149"/>
      <c r="M373" s="153"/>
      <c r="N373" s="154"/>
      <c r="O373" s="154"/>
      <c r="P373" s="154"/>
      <c r="Q373" s="154"/>
      <c r="R373" s="154"/>
      <c r="S373" s="154"/>
      <c r="T373" s="155"/>
      <c r="AT373" s="151" t="s">
        <v>137</v>
      </c>
      <c r="AU373" s="151" t="s">
        <v>135</v>
      </c>
      <c r="AV373" s="13" t="s">
        <v>79</v>
      </c>
      <c r="AW373" s="13" t="s">
        <v>33</v>
      </c>
      <c r="AX373" s="13" t="s">
        <v>71</v>
      </c>
      <c r="AY373" s="151" t="s">
        <v>127</v>
      </c>
    </row>
    <row r="374" spans="1:65" s="14" customFormat="1">
      <c r="B374" s="156"/>
      <c r="D374" s="150" t="s">
        <v>137</v>
      </c>
      <c r="E374" s="157" t="s">
        <v>3</v>
      </c>
      <c r="F374" s="158" t="s">
        <v>464</v>
      </c>
      <c r="H374" s="159">
        <v>26.622</v>
      </c>
      <c r="L374" s="156"/>
      <c r="M374" s="160"/>
      <c r="N374" s="161"/>
      <c r="O374" s="161"/>
      <c r="P374" s="161"/>
      <c r="Q374" s="161"/>
      <c r="R374" s="161"/>
      <c r="S374" s="161"/>
      <c r="T374" s="162"/>
      <c r="AT374" s="157" t="s">
        <v>137</v>
      </c>
      <c r="AU374" s="157" t="s">
        <v>135</v>
      </c>
      <c r="AV374" s="14" t="s">
        <v>135</v>
      </c>
      <c r="AW374" s="14" t="s">
        <v>33</v>
      </c>
      <c r="AX374" s="14" t="s">
        <v>71</v>
      </c>
      <c r="AY374" s="157" t="s">
        <v>127</v>
      </c>
    </row>
    <row r="375" spans="1:65" s="14" customFormat="1">
      <c r="B375" s="156"/>
      <c r="D375" s="150" t="s">
        <v>137</v>
      </c>
      <c r="E375" s="157" t="s">
        <v>3</v>
      </c>
      <c r="F375" s="158" t="s">
        <v>465</v>
      </c>
      <c r="H375" s="159">
        <v>41.76</v>
      </c>
      <c r="L375" s="156"/>
      <c r="M375" s="160"/>
      <c r="N375" s="161"/>
      <c r="O375" s="161"/>
      <c r="P375" s="161"/>
      <c r="Q375" s="161"/>
      <c r="R375" s="161"/>
      <c r="S375" s="161"/>
      <c r="T375" s="162"/>
      <c r="AT375" s="157" t="s">
        <v>137</v>
      </c>
      <c r="AU375" s="157" t="s">
        <v>135</v>
      </c>
      <c r="AV375" s="14" t="s">
        <v>135</v>
      </c>
      <c r="AW375" s="14" t="s">
        <v>33</v>
      </c>
      <c r="AX375" s="14" t="s">
        <v>71</v>
      </c>
      <c r="AY375" s="157" t="s">
        <v>127</v>
      </c>
    </row>
    <row r="376" spans="1:65" s="14" customFormat="1">
      <c r="B376" s="156"/>
      <c r="D376" s="150" t="s">
        <v>137</v>
      </c>
      <c r="E376" s="157" t="s">
        <v>3</v>
      </c>
      <c r="F376" s="158" t="s">
        <v>466</v>
      </c>
      <c r="H376" s="159">
        <v>7.3079999999999998</v>
      </c>
      <c r="L376" s="156"/>
      <c r="M376" s="160"/>
      <c r="N376" s="161"/>
      <c r="O376" s="161"/>
      <c r="P376" s="161"/>
      <c r="Q376" s="161"/>
      <c r="R376" s="161"/>
      <c r="S376" s="161"/>
      <c r="T376" s="162"/>
      <c r="AT376" s="157" t="s">
        <v>137</v>
      </c>
      <c r="AU376" s="157" t="s">
        <v>135</v>
      </c>
      <c r="AV376" s="14" t="s">
        <v>135</v>
      </c>
      <c r="AW376" s="14" t="s">
        <v>33</v>
      </c>
      <c r="AX376" s="14" t="s">
        <v>71</v>
      </c>
      <c r="AY376" s="157" t="s">
        <v>127</v>
      </c>
    </row>
    <row r="377" spans="1:65" s="14" customFormat="1">
      <c r="B377" s="156"/>
      <c r="D377" s="150" t="s">
        <v>137</v>
      </c>
      <c r="E377" s="157" t="s">
        <v>3</v>
      </c>
      <c r="F377" s="158" t="s">
        <v>467</v>
      </c>
      <c r="H377" s="159">
        <v>32.045000000000002</v>
      </c>
      <c r="L377" s="156"/>
      <c r="M377" s="160"/>
      <c r="N377" s="161"/>
      <c r="O377" s="161"/>
      <c r="P377" s="161"/>
      <c r="Q377" s="161"/>
      <c r="R377" s="161"/>
      <c r="S377" s="161"/>
      <c r="T377" s="162"/>
      <c r="AT377" s="157" t="s">
        <v>137</v>
      </c>
      <c r="AU377" s="157" t="s">
        <v>135</v>
      </c>
      <c r="AV377" s="14" t="s">
        <v>135</v>
      </c>
      <c r="AW377" s="14" t="s">
        <v>33</v>
      </c>
      <c r="AX377" s="14" t="s">
        <v>71</v>
      </c>
      <c r="AY377" s="157" t="s">
        <v>127</v>
      </c>
    </row>
    <row r="378" spans="1:65" s="14" customFormat="1">
      <c r="B378" s="156"/>
      <c r="D378" s="150" t="s">
        <v>137</v>
      </c>
      <c r="E378" s="157" t="s">
        <v>3</v>
      </c>
      <c r="F378" s="158" t="s">
        <v>468</v>
      </c>
      <c r="H378" s="159">
        <v>3.2480000000000002</v>
      </c>
      <c r="L378" s="156"/>
      <c r="M378" s="160"/>
      <c r="N378" s="161"/>
      <c r="O378" s="161"/>
      <c r="P378" s="161"/>
      <c r="Q378" s="161"/>
      <c r="R378" s="161"/>
      <c r="S378" s="161"/>
      <c r="T378" s="162"/>
      <c r="AT378" s="157" t="s">
        <v>137</v>
      </c>
      <c r="AU378" s="157" t="s">
        <v>135</v>
      </c>
      <c r="AV378" s="14" t="s">
        <v>135</v>
      </c>
      <c r="AW378" s="14" t="s">
        <v>33</v>
      </c>
      <c r="AX378" s="14" t="s">
        <v>71</v>
      </c>
      <c r="AY378" s="157" t="s">
        <v>127</v>
      </c>
    </row>
    <row r="379" spans="1:65" s="14" customFormat="1">
      <c r="B379" s="156"/>
      <c r="D379" s="150" t="s">
        <v>137</v>
      </c>
      <c r="E379" s="157" t="s">
        <v>3</v>
      </c>
      <c r="F379" s="158" t="s">
        <v>469</v>
      </c>
      <c r="H379" s="159">
        <v>2.6179999999999999</v>
      </c>
      <c r="L379" s="156"/>
      <c r="M379" s="160"/>
      <c r="N379" s="161"/>
      <c r="O379" s="161"/>
      <c r="P379" s="161"/>
      <c r="Q379" s="161"/>
      <c r="R379" s="161"/>
      <c r="S379" s="161"/>
      <c r="T379" s="162"/>
      <c r="AT379" s="157" t="s">
        <v>137</v>
      </c>
      <c r="AU379" s="157" t="s">
        <v>135</v>
      </c>
      <c r="AV379" s="14" t="s">
        <v>135</v>
      </c>
      <c r="AW379" s="14" t="s">
        <v>33</v>
      </c>
      <c r="AX379" s="14" t="s">
        <v>71</v>
      </c>
      <c r="AY379" s="157" t="s">
        <v>127</v>
      </c>
    </row>
    <row r="380" spans="1:65" s="15" customFormat="1">
      <c r="B380" s="163"/>
      <c r="D380" s="150" t="s">
        <v>137</v>
      </c>
      <c r="E380" s="164" t="s">
        <v>3</v>
      </c>
      <c r="F380" s="165" t="s">
        <v>142</v>
      </c>
      <c r="H380" s="166">
        <v>1036.579</v>
      </c>
      <c r="L380" s="163"/>
      <c r="M380" s="167"/>
      <c r="N380" s="168"/>
      <c r="O380" s="168"/>
      <c r="P380" s="168"/>
      <c r="Q380" s="168"/>
      <c r="R380" s="168"/>
      <c r="S380" s="168"/>
      <c r="T380" s="169"/>
      <c r="AT380" s="164" t="s">
        <v>137</v>
      </c>
      <c r="AU380" s="164" t="s">
        <v>135</v>
      </c>
      <c r="AV380" s="15" t="s">
        <v>134</v>
      </c>
      <c r="AW380" s="15" t="s">
        <v>33</v>
      </c>
      <c r="AX380" s="15" t="s">
        <v>79</v>
      </c>
      <c r="AY380" s="164" t="s">
        <v>127</v>
      </c>
    </row>
    <row r="381" spans="1:65" s="2" customFormat="1" ht="24" customHeight="1">
      <c r="A381" s="31"/>
      <c r="B381" s="136"/>
      <c r="C381" s="137" t="s">
        <v>470</v>
      </c>
      <c r="D381" s="137" t="s">
        <v>129</v>
      </c>
      <c r="E381" s="138" t="s">
        <v>471</v>
      </c>
      <c r="F381" s="139" t="s">
        <v>472</v>
      </c>
      <c r="G381" s="140" t="s">
        <v>132</v>
      </c>
      <c r="H381" s="141">
        <v>1036.579</v>
      </c>
      <c r="I381" s="142"/>
      <c r="J381" s="142">
        <f>ROUND(I381*H381,2)</f>
        <v>0</v>
      </c>
      <c r="K381" s="139" t="s">
        <v>3</v>
      </c>
      <c r="L381" s="32"/>
      <c r="M381" s="143" t="s">
        <v>3</v>
      </c>
      <c r="N381" s="144" t="s">
        <v>43</v>
      </c>
      <c r="O381" s="145">
        <v>1.4999999999999999E-2</v>
      </c>
      <c r="P381" s="145">
        <f>O381*H381</f>
        <v>15.548684999999999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47" t="s">
        <v>223</v>
      </c>
      <c r="AT381" s="147" t="s">
        <v>129</v>
      </c>
      <c r="AU381" s="147" t="s">
        <v>135</v>
      </c>
      <c r="AY381" s="19" t="s">
        <v>127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9" t="s">
        <v>135</v>
      </c>
      <c r="BK381" s="148">
        <f>ROUND(I381*H381,2)</f>
        <v>0</v>
      </c>
      <c r="BL381" s="19" t="s">
        <v>223</v>
      </c>
      <c r="BM381" s="147" t="s">
        <v>473</v>
      </c>
    </row>
    <row r="382" spans="1:65" s="2" customFormat="1" ht="36" customHeight="1">
      <c r="A382" s="31"/>
      <c r="B382" s="136"/>
      <c r="C382" s="137" t="s">
        <v>474</v>
      </c>
      <c r="D382" s="137" t="s">
        <v>129</v>
      </c>
      <c r="E382" s="138" t="s">
        <v>475</v>
      </c>
      <c r="F382" s="139" t="s">
        <v>476</v>
      </c>
      <c r="G382" s="140" t="s">
        <v>132</v>
      </c>
      <c r="H382" s="141">
        <v>239.19</v>
      </c>
      <c r="I382" s="142"/>
      <c r="J382" s="142">
        <f>ROUND(I382*H382,2)</f>
        <v>0</v>
      </c>
      <c r="K382" s="139" t="s">
        <v>133</v>
      </c>
      <c r="L382" s="32"/>
      <c r="M382" s="143" t="s">
        <v>3</v>
      </c>
      <c r="N382" s="144" t="s">
        <v>43</v>
      </c>
      <c r="O382" s="145">
        <v>0.04</v>
      </c>
      <c r="P382" s="145">
        <f>O382*H382</f>
        <v>9.5676000000000005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47" t="s">
        <v>134</v>
      </c>
      <c r="AT382" s="147" t="s">
        <v>129</v>
      </c>
      <c r="AU382" s="147" t="s">
        <v>135</v>
      </c>
      <c r="AY382" s="19" t="s">
        <v>127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9" t="s">
        <v>135</v>
      </c>
      <c r="BK382" s="148">
        <f>ROUND(I382*H382,2)</f>
        <v>0</v>
      </c>
      <c r="BL382" s="19" t="s">
        <v>134</v>
      </c>
      <c r="BM382" s="147" t="s">
        <v>477</v>
      </c>
    </row>
    <row r="383" spans="1:65" s="14" customFormat="1">
      <c r="B383" s="156"/>
      <c r="D383" s="150" t="s">
        <v>137</v>
      </c>
      <c r="E383" s="157" t="s">
        <v>3</v>
      </c>
      <c r="F383" s="158" t="s">
        <v>478</v>
      </c>
      <c r="H383" s="159">
        <v>61.2</v>
      </c>
      <c r="L383" s="156"/>
      <c r="M383" s="160"/>
      <c r="N383" s="161"/>
      <c r="O383" s="161"/>
      <c r="P383" s="161"/>
      <c r="Q383" s="161"/>
      <c r="R383" s="161"/>
      <c r="S383" s="161"/>
      <c r="T383" s="162"/>
      <c r="AT383" s="157" t="s">
        <v>137</v>
      </c>
      <c r="AU383" s="157" t="s">
        <v>135</v>
      </c>
      <c r="AV383" s="14" t="s">
        <v>135</v>
      </c>
      <c r="AW383" s="14" t="s">
        <v>33</v>
      </c>
      <c r="AX383" s="14" t="s">
        <v>71</v>
      </c>
      <c r="AY383" s="157" t="s">
        <v>127</v>
      </c>
    </row>
    <row r="384" spans="1:65" s="14" customFormat="1">
      <c r="B384" s="156"/>
      <c r="D384" s="150" t="s">
        <v>137</v>
      </c>
      <c r="E384" s="157" t="s">
        <v>3</v>
      </c>
      <c r="F384" s="158" t="s">
        <v>479</v>
      </c>
      <c r="H384" s="159">
        <v>81</v>
      </c>
      <c r="L384" s="156"/>
      <c r="M384" s="160"/>
      <c r="N384" s="161"/>
      <c r="O384" s="161"/>
      <c r="P384" s="161"/>
      <c r="Q384" s="161"/>
      <c r="R384" s="161"/>
      <c r="S384" s="161"/>
      <c r="T384" s="162"/>
      <c r="AT384" s="157" t="s">
        <v>137</v>
      </c>
      <c r="AU384" s="157" t="s">
        <v>135</v>
      </c>
      <c r="AV384" s="14" t="s">
        <v>135</v>
      </c>
      <c r="AW384" s="14" t="s">
        <v>33</v>
      </c>
      <c r="AX384" s="14" t="s">
        <v>71</v>
      </c>
      <c r="AY384" s="157" t="s">
        <v>127</v>
      </c>
    </row>
    <row r="385" spans="1:65" s="14" customFormat="1">
      <c r="B385" s="156"/>
      <c r="D385" s="150" t="s">
        <v>137</v>
      </c>
      <c r="E385" s="157" t="s">
        <v>3</v>
      </c>
      <c r="F385" s="158" t="s">
        <v>480</v>
      </c>
      <c r="H385" s="159">
        <v>41.4</v>
      </c>
      <c r="L385" s="156"/>
      <c r="M385" s="160"/>
      <c r="N385" s="161"/>
      <c r="O385" s="161"/>
      <c r="P385" s="161"/>
      <c r="Q385" s="161"/>
      <c r="R385" s="161"/>
      <c r="S385" s="161"/>
      <c r="T385" s="162"/>
      <c r="AT385" s="157" t="s">
        <v>137</v>
      </c>
      <c r="AU385" s="157" t="s">
        <v>135</v>
      </c>
      <c r="AV385" s="14" t="s">
        <v>135</v>
      </c>
      <c r="AW385" s="14" t="s">
        <v>33</v>
      </c>
      <c r="AX385" s="14" t="s">
        <v>71</v>
      </c>
      <c r="AY385" s="157" t="s">
        <v>127</v>
      </c>
    </row>
    <row r="386" spans="1:65" s="14" customFormat="1">
      <c r="B386" s="156"/>
      <c r="D386" s="150" t="s">
        <v>137</v>
      </c>
      <c r="E386" s="157" t="s">
        <v>3</v>
      </c>
      <c r="F386" s="158" t="s">
        <v>481</v>
      </c>
      <c r="H386" s="159">
        <v>33.659999999999997</v>
      </c>
      <c r="L386" s="156"/>
      <c r="M386" s="160"/>
      <c r="N386" s="161"/>
      <c r="O386" s="161"/>
      <c r="P386" s="161"/>
      <c r="Q386" s="161"/>
      <c r="R386" s="161"/>
      <c r="S386" s="161"/>
      <c r="T386" s="162"/>
      <c r="AT386" s="157" t="s">
        <v>137</v>
      </c>
      <c r="AU386" s="157" t="s">
        <v>135</v>
      </c>
      <c r="AV386" s="14" t="s">
        <v>135</v>
      </c>
      <c r="AW386" s="14" t="s">
        <v>33</v>
      </c>
      <c r="AX386" s="14" t="s">
        <v>71</v>
      </c>
      <c r="AY386" s="157" t="s">
        <v>127</v>
      </c>
    </row>
    <row r="387" spans="1:65" s="14" customFormat="1">
      <c r="B387" s="156"/>
      <c r="D387" s="150" t="s">
        <v>137</v>
      </c>
      <c r="E387" s="157" t="s">
        <v>3</v>
      </c>
      <c r="F387" s="158" t="s">
        <v>482</v>
      </c>
      <c r="H387" s="159">
        <v>4.95</v>
      </c>
      <c r="L387" s="156"/>
      <c r="M387" s="160"/>
      <c r="N387" s="161"/>
      <c r="O387" s="161"/>
      <c r="P387" s="161"/>
      <c r="Q387" s="161"/>
      <c r="R387" s="161"/>
      <c r="S387" s="161"/>
      <c r="T387" s="162"/>
      <c r="AT387" s="157" t="s">
        <v>137</v>
      </c>
      <c r="AU387" s="157" t="s">
        <v>135</v>
      </c>
      <c r="AV387" s="14" t="s">
        <v>135</v>
      </c>
      <c r="AW387" s="14" t="s">
        <v>33</v>
      </c>
      <c r="AX387" s="14" t="s">
        <v>71</v>
      </c>
      <c r="AY387" s="157" t="s">
        <v>127</v>
      </c>
    </row>
    <row r="388" spans="1:65" s="14" customFormat="1">
      <c r="B388" s="156"/>
      <c r="D388" s="150" t="s">
        <v>137</v>
      </c>
      <c r="E388" s="157" t="s">
        <v>3</v>
      </c>
      <c r="F388" s="158" t="s">
        <v>483</v>
      </c>
      <c r="H388" s="159">
        <v>2.94</v>
      </c>
      <c r="L388" s="156"/>
      <c r="M388" s="160"/>
      <c r="N388" s="161"/>
      <c r="O388" s="161"/>
      <c r="P388" s="161"/>
      <c r="Q388" s="161"/>
      <c r="R388" s="161"/>
      <c r="S388" s="161"/>
      <c r="T388" s="162"/>
      <c r="AT388" s="157" t="s">
        <v>137</v>
      </c>
      <c r="AU388" s="157" t="s">
        <v>135</v>
      </c>
      <c r="AV388" s="14" t="s">
        <v>135</v>
      </c>
      <c r="AW388" s="14" t="s">
        <v>33</v>
      </c>
      <c r="AX388" s="14" t="s">
        <v>71</v>
      </c>
      <c r="AY388" s="157" t="s">
        <v>127</v>
      </c>
    </row>
    <row r="389" spans="1:65" s="14" customFormat="1">
      <c r="B389" s="156"/>
      <c r="D389" s="150" t="s">
        <v>137</v>
      </c>
      <c r="E389" s="157" t="s">
        <v>3</v>
      </c>
      <c r="F389" s="158" t="s">
        <v>484</v>
      </c>
      <c r="H389" s="159">
        <v>5.4</v>
      </c>
      <c r="L389" s="156"/>
      <c r="M389" s="160"/>
      <c r="N389" s="161"/>
      <c r="O389" s="161"/>
      <c r="P389" s="161"/>
      <c r="Q389" s="161"/>
      <c r="R389" s="161"/>
      <c r="S389" s="161"/>
      <c r="T389" s="162"/>
      <c r="AT389" s="157" t="s">
        <v>137</v>
      </c>
      <c r="AU389" s="157" t="s">
        <v>135</v>
      </c>
      <c r="AV389" s="14" t="s">
        <v>135</v>
      </c>
      <c r="AW389" s="14" t="s">
        <v>33</v>
      </c>
      <c r="AX389" s="14" t="s">
        <v>71</v>
      </c>
      <c r="AY389" s="157" t="s">
        <v>127</v>
      </c>
    </row>
    <row r="390" spans="1:65" s="14" customFormat="1">
      <c r="B390" s="156"/>
      <c r="D390" s="150" t="s">
        <v>137</v>
      </c>
      <c r="E390" s="157" t="s">
        <v>3</v>
      </c>
      <c r="F390" s="158" t="s">
        <v>485</v>
      </c>
      <c r="H390" s="159">
        <v>8.64</v>
      </c>
      <c r="L390" s="156"/>
      <c r="M390" s="160"/>
      <c r="N390" s="161"/>
      <c r="O390" s="161"/>
      <c r="P390" s="161"/>
      <c r="Q390" s="161"/>
      <c r="R390" s="161"/>
      <c r="S390" s="161"/>
      <c r="T390" s="162"/>
      <c r="AT390" s="157" t="s">
        <v>137</v>
      </c>
      <c r="AU390" s="157" t="s">
        <v>135</v>
      </c>
      <c r="AV390" s="14" t="s">
        <v>135</v>
      </c>
      <c r="AW390" s="14" t="s">
        <v>33</v>
      </c>
      <c r="AX390" s="14" t="s">
        <v>71</v>
      </c>
      <c r="AY390" s="157" t="s">
        <v>127</v>
      </c>
    </row>
    <row r="391" spans="1:65" s="15" customFormat="1">
      <c r="B391" s="163"/>
      <c r="D391" s="150" t="s">
        <v>137</v>
      </c>
      <c r="E391" s="164" t="s">
        <v>3</v>
      </c>
      <c r="F391" s="165" t="s">
        <v>142</v>
      </c>
      <c r="H391" s="166">
        <v>239.19</v>
      </c>
      <c r="L391" s="163"/>
      <c r="M391" s="167"/>
      <c r="N391" s="168"/>
      <c r="O391" s="168"/>
      <c r="P391" s="168"/>
      <c r="Q391" s="168"/>
      <c r="R391" s="168"/>
      <c r="S391" s="168"/>
      <c r="T391" s="169"/>
      <c r="AT391" s="164" t="s">
        <v>137</v>
      </c>
      <c r="AU391" s="164" t="s">
        <v>135</v>
      </c>
      <c r="AV391" s="15" t="s">
        <v>134</v>
      </c>
      <c r="AW391" s="15" t="s">
        <v>33</v>
      </c>
      <c r="AX391" s="15" t="s">
        <v>79</v>
      </c>
      <c r="AY391" s="164" t="s">
        <v>127</v>
      </c>
    </row>
    <row r="392" spans="1:65" s="2" customFormat="1" ht="26.5" customHeight="1">
      <c r="A392" s="31"/>
      <c r="B392" s="136"/>
      <c r="C392" s="137" t="s">
        <v>486</v>
      </c>
      <c r="D392" s="137" t="s">
        <v>129</v>
      </c>
      <c r="E392" s="138" t="s">
        <v>487</v>
      </c>
      <c r="F392" s="139" t="s">
        <v>1342</v>
      </c>
      <c r="G392" s="140" t="s">
        <v>132</v>
      </c>
      <c r="H392" s="141">
        <v>1169.81</v>
      </c>
      <c r="I392" s="142"/>
      <c r="J392" s="142">
        <f>ROUND(I392*H392,2)</f>
        <v>0</v>
      </c>
      <c r="K392" s="139" t="s">
        <v>133</v>
      </c>
      <c r="L392" s="32"/>
      <c r="M392" s="143" t="s">
        <v>3</v>
      </c>
      <c r="N392" s="144" t="s">
        <v>43</v>
      </c>
      <c r="O392" s="145">
        <v>0.14000000000000001</v>
      </c>
      <c r="P392" s="145">
        <f>O392*H392</f>
        <v>163.77340000000001</v>
      </c>
      <c r="Q392" s="145">
        <v>0</v>
      </c>
      <c r="R392" s="145">
        <f>Q392*H392</f>
        <v>0</v>
      </c>
      <c r="S392" s="145">
        <v>0</v>
      </c>
      <c r="T392" s="146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47" t="s">
        <v>134</v>
      </c>
      <c r="AT392" s="147" t="s">
        <v>129</v>
      </c>
      <c r="AU392" s="147" t="s">
        <v>135</v>
      </c>
      <c r="AY392" s="19" t="s">
        <v>127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9" t="s">
        <v>135</v>
      </c>
      <c r="BK392" s="148">
        <f>ROUND(I392*H392,2)</f>
        <v>0</v>
      </c>
      <c r="BL392" s="19" t="s">
        <v>134</v>
      </c>
      <c r="BM392" s="147" t="s">
        <v>488</v>
      </c>
    </row>
    <row r="393" spans="1:65" s="13" customFormat="1">
      <c r="B393" s="149"/>
      <c r="D393" s="150" t="s">
        <v>137</v>
      </c>
      <c r="E393" s="151" t="s">
        <v>3</v>
      </c>
      <c r="F393" s="152" t="s">
        <v>138</v>
      </c>
      <c r="H393" s="151" t="s">
        <v>3</v>
      </c>
      <c r="L393" s="149"/>
      <c r="M393" s="153"/>
      <c r="N393" s="154"/>
      <c r="O393" s="154"/>
      <c r="P393" s="154"/>
      <c r="Q393" s="154"/>
      <c r="R393" s="154"/>
      <c r="S393" s="154"/>
      <c r="T393" s="155"/>
      <c r="AT393" s="151" t="s">
        <v>137</v>
      </c>
      <c r="AU393" s="151" t="s">
        <v>135</v>
      </c>
      <c r="AV393" s="13" t="s">
        <v>79</v>
      </c>
      <c r="AW393" s="13" t="s">
        <v>33</v>
      </c>
      <c r="AX393" s="13" t="s">
        <v>71</v>
      </c>
      <c r="AY393" s="151" t="s">
        <v>127</v>
      </c>
    </row>
    <row r="394" spans="1:65" s="14" customFormat="1">
      <c r="B394" s="156"/>
      <c r="D394" s="150" t="s">
        <v>137</v>
      </c>
      <c r="E394" s="157" t="s">
        <v>3</v>
      </c>
      <c r="F394" s="158" t="s">
        <v>445</v>
      </c>
      <c r="H394" s="159">
        <v>1161.81</v>
      </c>
      <c r="L394" s="156"/>
      <c r="M394" s="160"/>
      <c r="N394" s="161"/>
      <c r="O394" s="161"/>
      <c r="P394" s="161"/>
      <c r="Q394" s="161"/>
      <c r="R394" s="161"/>
      <c r="S394" s="161"/>
      <c r="T394" s="162"/>
      <c r="AT394" s="157" t="s">
        <v>137</v>
      </c>
      <c r="AU394" s="157" t="s">
        <v>135</v>
      </c>
      <c r="AV394" s="14" t="s">
        <v>135</v>
      </c>
      <c r="AW394" s="14" t="s">
        <v>33</v>
      </c>
      <c r="AX394" s="14" t="s">
        <v>71</v>
      </c>
      <c r="AY394" s="157" t="s">
        <v>127</v>
      </c>
    </row>
    <row r="395" spans="1:65" s="14" customFormat="1">
      <c r="B395" s="156"/>
      <c r="D395" s="150" t="s">
        <v>137</v>
      </c>
      <c r="E395" s="157" t="s">
        <v>3</v>
      </c>
      <c r="F395" s="158" t="s">
        <v>489</v>
      </c>
      <c r="H395" s="159">
        <v>8</v>
      </c>
      <c r="L395" s="156"/>
      <c r="M395" s="160"/>
      <c r="N395" s="161"/>
      <c r="O395" s="161"/>
      <c r="P395" s="161"/>
      <c r="Q395" s="161"/>
      <c r="R395" s="161"/>
      <c r="S395" s="161"/>
      <c r="T395" s="162"/>
      <c r="AT395" s="157" t="s">
        <v>137</v>
      </c>
      <c r="AU395" s="157" t="s">
        <v>135</v>
      </c>
      <c r="AV395" s="14" t="s">
        <v>135</v>
      </c>
      <c r="AW395" s="14" t="s">
        <v>33</v>
      </c>
      <c r="AX395" s="14" t="s">
        <v>71</v>
      </c>
      <c r="AY395" s="157" t="s">
        <v>127</v>
      </c>
    </row>
    <row r="396" spans="1:65" s="15" customFormat="1">
      <c r="B396" s="163"/>
      <c r="D396" s="150" t="s">
        <v>137</v>
      </c>
      <c r="E396" s="164" t="s">
        <v>3</v>
      </c>
      <c r="F396" s="165" t="s">
        <v>142</v>
      </c>
      <c r="H396" s="166">
        <v>1169.81</v>
      </c>
      <c r="L396" s="163"/>
      <c r="M396" s="167"/>
      <c r="N396" s="168"/>
      <c r="O396" s="168"/>
      <c r="P396" s="168"/>
      <c r="Q396" s="168"/>
      <c r="R396" s="168"/>
      <c r="S396" s="168"/>
      <c r="T396" s="169"/>
      <c r="AT396" s="164" t="s">
        <v>137</v>
      </c>
      <c r="AU396" s="164" t="s">
        <v>135</v>
      </c>
      <c r="AV396" s="15" t="s">
        <v>134</v>
      </c>
      <c r="AW396" s="15" t="s">
        <v>33</v>
      </c>
      <c r="AX396" s="15" t="s">
        <v>79</v>
      </c>
      <c r="AY396" s="164" t="s">
        <v>127</v>
      </c>
    </row>
    <row r="397" spans="1:65" s="2" customFormat="1" ht="36" customHeight="1">
      <c r="A397" s="31"/>
      <c r="B397" s="136"/>
      <c r="C397" s="137" t="s">
        <v>490</v>
      </c>
      <c r="D397" s="137" t="s">
        <v>129</v>
      </c>
      <c r="E397" s="138" t="s">
        <v>491</v>
      </c>
      <c r="F397" s="139" t="s">
        <v>492</v>
      </c>
      <c r="G397" s="140" t="s">
        <v>145</v>
      </c>
      <c r="H397" s="141">
        <v>0.09</v>
      </c>
      <c r="I397" s="142"/>
      <c r="J397" s="142">
        <f>ROUND(I397*H397,2)</f>
        <v>0</v>
      </c>
      <c r="K397" s="139" t="s">
        <v>133</v>
      </c>
      <c r="L397" s="32"/>
      <c r="M397" s="143" t="s">
        <v>3</v>
      </c>
      <c r="N397" s="144" t="s">
        <v>43</v>
      </c>
      <c r="O397" s="145">
        <v>4.66</v>
      </c>
      <c r="P397" s="145">
        <f>O397*H397</f>
        <v>0.4194</v>
      </c>
      <c r="Q397" s="145">
        <v>2.2563399999999998</v>
      </c>
      <c r="R397" s="145">
        <f>Q397*H397</f>
        <v>0.20307059999999996</v>
      </c>
      <c r="S397" s="145">
        <v>0</v>
      </c>
      <c r="T397" s="146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47" t="s">
        <v>134</v>
      </c>
      <c r="AT397" s="147" t="s">
        <v>129</v>
      </c>
      <c r="AU397" s="147" t="s">
        <v>135</v>
      </c>
      <c r="AY397" s="19" t="s">
        <v>127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9" t="s">
        <v>135</v>
      </c>
      <c r="BK397" s="148">
        <f>ROUND(I397*H397,2)</f>
        <v>0</v>
      </c>
      <c r="BL397" s="19" t="s">
        <v>134</v>
      </c>
      <c r="BM397" s="147" t="s">
        <v>493</v>
      </c>
    </row>
    <row r="398" spans="1:65" s="13" customFormat="1">
      <c r="B398" s="149"/>
      <c r="D398" s="150" t="s">
        <v>137</v>
      </c>
      <c r="E398" s="151" t="s">
        <v>3</v>
      </c>
      <c r="F398" s="152" t="s">
        <v>138</v>
      </c>
      <c r="H398" s="151" t="s">
        <v>3</v>
      </c>
      <c r="L398" s="149"/>
      <c r="M398" s="153"/>
      <c r="N398" s="154"/>
      <c r="O398" s="154"/>
      <c r="P398" s="154"/>
      <c r="Q398" s="154"/>
      <c r="R398" s="154"/>
      <c r="S398" s="154"/>
      <c r="T398" s="155"/>
      <c r="AT398" s="151" t="s">
        <v>137</v>
      </c>
      <c r="AU398" s="151" t="s">
        <v>135</v>
      </c>
      <c r="AV398" s="13" t="s">
        <v>79</v>
      </c>
      <c r="AW398" s="13" t="s">
        <v>33</v>
      </c>
      <c r="AX398" s="13" t="s">
        <v>71</v>
      </c>
      <c r="AY398" s="151" t="s">
        <v>127</v>
      </c>
    </row>
    <row r="399" spans="1:65" s="13" customFormat="1">
      <c r="B399" s="149"/>
      <c r="D399" s="150" t="s">
        <v>137</v>
      </c>
      <c r="E399" s="151" t="s">
        <v>3</v>
      </c>
      <c r="F399" s="152" t="s">
        <v>494</v>
      </c>
      <c r="H399" s="151" t="s">
        <v>3</v>
      </c>
      <c r="L399" s="149"/>
      <c r="M399" s="153"/>
      <c r="N399" s="154"/>
      <c r="O399" s="154"/>
      <c r="P399" s="154"/>
      <c r="Q399" s="154"/>
      <c r="R399" s="154"/>
      <c r="S399" s="154"/>
      <c r="T399" s="155"/>
      <c r="AT399" s="151" t="s">
        <v>137</v>
      </c>
      <c r="AU399" s="151" t="s">
        <v>135</v>
      </c>
      <c r="AV399" s="13" t="s">
        <v>79</v>
      </c>
      <c r="AW399" s="13" t="s">
        <v>33</v>
      </c>
      <c r="AX399" s="13" t="s">
        <v>71</v>
      </c>
      <c r="AY399" s="151" t="s">
        <v>127</v>
      </c>
    </row>
    <row r="400" spans="1:65" s="14" customFormat="1">
      <c r="B400" s="156"/>
      <c r="D400" s="150" t="s">
        <v>137</v>
      </c>
      <c r="E400" s="157" t="s">
        <v>3</v>
      </c>
      <c r="F400" s="158" t="s">
        <v>495</v>
      </c>
      <c r="H400" s="159">
        <v>0.09</v>
      </c>
      <c r="L400" s="156"/>
      <c r="M400" s="160"/>
      <c r="N400" s="161"/>
      <c r="O400" s="161"/>
      <c r="P400" s="161"/>
      <c r="Q400" s="161"/>
      <c r="R400" s="161"/>
      <c r="S400" s="161"/>
      <c r="T400" s="162"/>
      <c r="AT400" s="157" t="s">
        <v>137</v>
      </c>
      <c r="AU400" s="157" t="s">
        <v>135</v>
      </c>
      <c r="AV400" s="14" t="s">
        <v>135</v>
      </c>
      <c r="AW400" s="14" t="s">
        <v>33</v>
      </c>
      <c r="AX400" s="14" t="s">
        <v>79</v>
      </c>
      <c r="AY400" s="157" t="s">
        <v>127</v>
      </c>
    </row>
    <row r="401" spans="1:65" s="2" customFormat="1" ht="24" customHeight="1">
      <c r="A401" s="31"/>
      <c r="B401" s="136"/>
      <c r="C401" s="137" t="s">
        <v>496</v>
      </c>
      <c r="D401" s="137" t="s">
        <v>129</v>
      </c>
      <c r="E401" s="138" t="s">
        <v>497</v>
      </c>
      <c r="F401" s="139" t="s">
        <v>498</v>
      </c>
      <c r="G401" s="140" t="s">
        <v>132</v>
      </c>
      <c r="H401" s="141">
        <v>58.2</v>
      </c>
      <c r="I401" s="142"/>
      <c r="J401" s="142">
        <f>ROUND(I401*H401,2)</f>
        <v>0</v>
      </c>
      <c r="K401" s="139" t="s">
        <v>133</v>
      </c>
      <c r="L401" s="32"/>
      <c r="M401" s="143" t="s">
        <v>3</v>
      </c>
      <c r="N401" s="144" t="s">
        <v>43</v>
      </c>
      <c r="O401" s="145">
        <v>0.33700000000000002</v>
      </c>
      <c r="P401" s="145">
        <f>O401*H401</f>
        <v>19.613400000000002</v>
      </c>
      <c r="Q401" s="145">
        <v>0.1231</v>
      </c>
      <c r="R401" s="145">
        <f>Q401*H401</f>
        <v>7.1644200000000007</v>
      </c>
      <c r="S401" s="145">
        <v>0</v>
      </c>
      <c r="T401" s="146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47" t="s">
        <v>134</v>
      </c>
      <c r="AT401" s="147" t="s">
        <v>129</v>
      </c>
      <c r="AU401" s="147" t="s">
        <v>135</v>
      </c>
      <c r="AY401" s="19" t="s">
        <v>127</v>
      </c>
      <c r="BE401" s="148">
        <f>IF(N401="základní",J401,0)</f>
        <v>0</v>
      </c>
      <c r="BF401" s="148">
        <f>IF(N401="snížená",J401,0)</f>
        <v>0</v>
      </c>
      <c r="BG401" s="148">
        <f>IF(N401="zákl. přenesená",J401,0)</f>
        <v>0</v>
      </c>
      <c r="BH401" s="148">
        <f>IF(N401="sníž. přenesená",J401,0)</f>
        <v>0</v>
      </c>
      <c r="BI401" s="148">
        <f>IF(N401="nulová",J401,0)</f>
        <v>0</v>
      </c>
      <c r="BJ401" s="19" t="s">
        <v>135</v>
      </c>
      <c r="BK401" s="148">
        <f>ROUND(I401*H401,2)</f>
        <v>0</v>
      </c>
      <c r="BL401" s="19" t="s">
        <v>134</v>
      </c>
      <c r="BM401" s="147" t="s">
        <v>499</v>
      </c>
    </row>
    <row r="402" spans="1:65" s="13" customFormat="1">
      <c r="B402" s="149"/>
      <c r="D402" s="150" t="s">
        <v>137</v>
      </c>
      <c r="E402" s="151" t="s">
        <v>3</v>
      </c>
      <c r="F402" s="152" t="s">
        <v>138</v>
      </c>
      <c r="H402" s="151" t="s">
        <v>3</v>
      </c>
      <c r="L402" s="149"/>
      <c r="M402" s="153"/>
      <c r="N402" s="154"/>
      <c r="O402" s="154"/>
      <c r="P402" s="154"/>
      <c r="Q402" s="154"/>
      <c r="R402" s="154"/>
      <c r="S402" s="154"/>
      <c r="T402" s="155"/>
      <c r="AT402" s="151" t="s">
        <v>137</v>
      </c>
      <c r="AU402" s="151" t="s">
        <v>135</v>
      </c>
      <c r="AV402" s="13" t="s">
        <v>79</v>
      </c>
      <c r="AW402" s="13" t="s">
        <v>33</v>
      </c>
      <c r="AX402" s="13" t="s">
        <v>71</v>
      </c>
      <c r="AY402" s="151" t="s">
        <v>127</v>
      </c>
    </row>
    <row r="403" spans="1:65" s="13" customFormat="1">
      <c r="B403" s="149"/>
      <c r="D403" s="150" t="s">
        <v>137</v>
      </c>
      <c r="E403" s="151" t="s">
        <v>3</v>
      </c>
      <c r="F403" s="152" t="s">
        <v>189</v>
      </c>
      <c r="H403" s="151" t="s">
        <v>3</v>
      </c>
      <c r="L403" s="149"/>
      <c r="M403" s="153"/>
      <c r="N403" s="154"/>
      <c r="O403" s="154"/>
      <c r="P403" s="154"/>
      <c r="Q403" s="154"/>
      <c r="R403" s="154"/>
      <c r="S403" s="154"/>
      <c r="T403" s="155"/>
      <c r="AT403" s="151" t="s">
        <v>137</v>
      </c>
      <c r="AU403" s="151" t="s">
        <v>135</v>
      </c>
      <c r="AV403" s="13" t="s">
        <v>79</v>
      </c>
      <c r="AW403" s="13" t="s">
        <v>33</v>
      </c>
      <c r="AX403" s="13" t="s">
        <v>71</v>
      </c>
      <c r="AY403" s="151" t="s">
        <v>127</v>
      </c>
    </row>
    <row r="404" spans="1:65" s="14" customFormat="1">
      <c r="B404" s="156"/>
      <c r="D404" s="150" t="s">
        <v>137</v>
      </c>
      <c r="E404" s="157" t="s">
        <v>3</v>
      </c>
      <c r="F404" s="158" t="s">
        <v>500</v>
      </c>
      <c r="H404" s="159">
        <v>2.1</v>
      </c>
      <c r="L404" s="156"/>
      <c r="M404" s="160"/>
      <c r="N404" s="161"/>
      <c r="O404" s="161"/>
      <c r="P404" s="161"/>
      <c r="Q404" s="161"/>
      <c r="R404" s="161"/>
      <c r="S404" s="161"/>
      <c r="T404" s="162"/>
      <c r="AT404" s="157" t="s">
        <v>137</v>
      </c>
      <c r="AU404" s="157" t="s">
        <v>135</v>
      </c>
      <c r="AV404" s="14" t="s">
        <v>135</v>
      </c>
      <c r="AW404" s="14" t="s">
        <v>33</v>
      </c>
      <c r="AX404" s="14" t="s">
        <v>71</v>
      </c>
      <c r="AY404" s="157" t="s">
        <v>127</v>
      </c>
    </row>
    <row r="405" spans="1:65" s="13" customFormat="1">
      <c r="B405" s="149"/>
      <c r="D405" s="150" t="s">
        <v>137</v>
      </c>
      <c r="E405" s="151" t="s">
        <v>3</v>
      </c>
      <c r="F405" s="152" t="s">
        <v>501</v>
      </c>
      <c r="H405" s="151" t="s">
        <v>3</v>
      </c>
      <c r="L405" s="149"/>
      <c r="M405" s="153"/>
      <c r="N405" s="154"/>
      <c r="O405" s="154"/>
      <c r="P405" s="154"/>
      <c r="Q405" s="154"/>
      <c r="R405" s="154"/>
      <c r="S405" s="154"/>
      <c r="T405" s="155"/>
      <c r="AT405" s="151" t="s">
        <v>137</v>
      </c>
      <c r="AU405" s="151" t="s">
        <v>135</v>
      </c>
      <c r="AV405" s="13" t="s">
        <v>79</v>
      </c>
      <c r="AW405" s="13" t="s">
        <v>33</v>
      </c>
      <c r="AX405" s="13" t="s">
        <v>71</v>
      </c>
      <c r="AY405" s="151" t="s">
        <v>127</v>
      </c>
    </row>
    <row r="406" spans="1:65" s="14" customFormat="1">
      <c r="B406" s="156"/>
      <c r="D406" s="150" t="s">
        <v>137</v>
      </c>
      <c r="E406" s="157" t="s">
        <v>3</v>
      </c>
      <c r="F406" s="158" t="s">
        <v>502</v>
      </c>
      <c r="H406" s="159">
        <v>56.1</v>
      </c>
      <c r="L406" s="156"/>
      <c r="M406" s="160"/>
      <c r="N406" s="161"/>
      <c r="O406" s="161"/>
      <c r="P406" s="161"/>
      <c r="Q406" s="161"/>
      <c r="R406" s="161"/>
      <c r="S406" s="161"/>
      <c r="T406" s="162"/>
      <c r="AT406" s="157" t="s">
        <v>137</v>
      </c>
      <c r="AU406" s="157" t="s">
        <v>135</v>
      </c>
      <c r="AV406" s="14" t="s">
        <v>135</v>
      </c>
      <c r="AW406" s="14" t="s">
        <v>33</v>
      </c>
      <c r="AX406" s="14" t="s">
        <v>71</v>
      </c>
      <c r="AY406" s="157" t="s">
        <v>127</v>
      </c>
    </row>
    <row r="407" spans="1:65" s="15" customFormat="1">
      <c r="B407" s="163"/>
      <c r="D407" s="150" t="s">
        <v>137</v>
      </c>
      <c r="E407" s="164" t="s">
        <v>3</v>
      </c>
      <c r="F407" s="165" t="s">
        <v>142</v>
      </c>
      <c r="H407" s="166">
        <v>58.2</v>
      </c>
      <c r="L407" s="163"/>
      <c r="M407" s="167"/>
      <c r="N407" s="168"/>
      <c r="O407" s="168"/>
      <c r="P407" s="168"/>
      <c r="Q407" s="168"/>
      <c r="R407" s="168"/>
      <c r="S407" s="168"/>
      <c r="T407" s="169"/>
      <c r="AT407" s="164" t="s">
        <v>137</v>
      </c>
      <c r="AU407" s="164" t="s">
        <v>135</v>
      </c>
      <c r="AV407" s="15" t="s">
        <v>134</v>
      </c>
      <c r="AW407" s="15" t="s">
        <v>33</v>
      </c>
      <c r="AX407" s="15" t="s">
        <v>79</v>
      </c>
      <c r="AY407" s="164" t="s">
        <v>127</v>
      </c>
    </row>
    <row r="408" spans="1:65" s="2" customFormat="1" ht="24" customHeight="1">
      <c r="A408" s="31"/>
      <c r="B408" s="136"/>
      <c r="C408" s="137" t="s">
        <v>503</v>
      </c>
      <c r="D408" s="137" t="s">
        <v>129</v>
      </c>
      <c r="E408" s="138" t="s">
        <v>504</v>
      </c>
      <c r="F408" s="139" t="s">
        <v>505</v>
      </c>
      <c r="G408" s="140" t="s">
        <v>132</v>
      </c>
      <c r="H408" s="141">
        <v>58.2</v>
      </c>
      <c r="I408" s="142"/>
      <c r="J408" s="142">
        <f>ROUND(I408*H408,2)</f>
        <v>0</v>
      </c>
      <c r="K408" s="139" t="s">
        <v>133</v>
      </c>
      <c r="L408" s="32"/>
      <c r="M408" s="143" t="s">
        <v>3</v>
      </c>
      <c r="N408" s="144" t="s">
        <v>43</v>
      </c>
      <c r="O408" s="145">
        <v>2.5000000000000001E-2</v>
      </c>
      <c r="P408" s="145">
        <f>O408*H408</f>
        <v>1.4550000000000001</v>
      </c>
      <c r="Q408" s="145">
        <v>1.3200000000000001E-4</v>
      </c>
      <c r="R408" s="145">
        <f>Q408*H408</f>
        <v>7.6824000000000007E-3</v>
      </c>
      <c r="S408" s="145">
        <v>0</v>
      </c>
      <c r="T408" s="146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47" t="s">
        <v>134</v>
      </c>
      <c r="AT408" s="147" t="s">
        <v>129</v>
      </c>
      <c r="AU408" s="147" t="s">
        <v>135</v>
      </c>
      <c r="AY408" s="19" t="s">
        <v>127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9" t="s">
        <v>135</v>
      </c>
      <c r="BK408" s="148">
        <f>ROUND(I408*H408,2)</f>
        <v>0</v>
      </c>
      <c r="BL408" s="19" t="s">
        <v>134</v>
      </c>
      <c r="BM408" s="147" t="s">
        <v>506</v>
      </c>
    </row>
    <row r="409" spans="1:65" s="13" customFormat="1">
      <c r="B409" s="149"/>
      <c r="D409" s="150" t="s">
        <v>137</v>
      </c>
      <c r="E409" s="151" t="s">
        <v>3</v>
      </c>
      <c r="F409" s="152" t="s">
        <v>138</v>
      </c>
      <c r="H409" s="151" t="s">
        <v>3</v>
      </c>
      <c r="L409" s="149"/>
      <c r="M409" s="153"/>
      <c r="N409" s="154"/>
      <c r="O409" s="154"/>
      <c r="P409" s="154"/>
      <c r="Q409" s="154"/>
      <c r="R409" s="154"/>
      <c r="S409" s="154"/>
      <c r="T409" s="155"/>
      <c r="AT409" s="151" t="s">
        <v>137</v>
      </c>
      <c r="AU409" s="151" t="s">
        <v>135</v>
      </c>
      <c r="AV409" s="13" t="s">
        <v>79</v>
      </c>
      <c r="AW409" s="13" t="s">
        <v>33</v>
      </c>
      <c r="AX409" s="13" t="s">
        <v>71</v>
      </c>
      <c r="AY409" s="151" t="s">
        <v>127</v>
      </c>
    </row>
    <row r="410" spans="1:65" s="13" customFormat="1">
      <c r="B410" s="149"/>
      <c r="D410" s="150" t="s">
        <v>137</v>
      </c>
      <c r="E410" s="151" t="s">
        <v>3</v>
      </c>
      <c r="F410" s="152" t="s">
        <v>189</v>
      </c>
      <c r="H410" s="151" t="s">
        <v>3</v>
      </c>
      <c r="L410" s="149"/>
      <c r="M410" s="153"/>
      <c r="N410" s="154"/>
      <c r="O410" s="154"/>
      <c r="P410" s="154"/>
      <c r="Q410" s="154"/>
      <c r="R410" s="154"/>
      <c r="S410" s="154"/>
      <c r="T410" s="155"/>
      <c r="AT410" s="151" t="s">
        <v>137</v>
      </c>
      <c r="AU410" s="151" t="s">
        <v>135</v>
      </c>
      <c r="AV410" s="13" t="s">
        <v>79</v>
      </c>
      <c r="AW410" s="13" t="s">
        <v>33</v>
      </c>
      <c r="AX410" s="13" t="s">
        <v>71</v>
      </c>
      <c r="AY410" s="151" t="s">
        <v>127</v>
      </c>
    </row>
    <row r="411" spans="1:65" s="14" customFormat="1">
      <c r="B411" s="156"/>
      <c r="D411" s="150" t="s">
        <v>137</v>
      </c>
      <c r="E411" s="157" t="s">
        <v>3</v>
      </c>
      <c r="F411" s="158" t="s">
        <v>500</v>
      </c>
      <c r="H411" s="159">
        <v>2.1</v>
      </c>
      <c r="L411" s="156"/>
      <c r="M411" s="160"/>
      <c r="N411" s="161"/>
      <c r="O411" s="161"/>
      <c r="P411" s="161"/>
      <c r="Q411" s="161"/>
      <c r="R411" s="161"/>
      <c r="S411" s="161"/>
      <c r="T411" s="162"/>
      <c r="AT411" s="157" t="s">
        <v>137</v>
      </c>
      <c r="AU411" s="157" t="s">
        <v>135</v>
      </c>
      <c r="AV411" s="14" t="s">
        <v>135</v>
      </c>
      <c r="AW411" s="14" t="s">
        <v>33</v>
      </c>
      <c r="AX411" s="14" t="s">
        <v>71</v>
      </c>
      <c r="AY411" s="157" t="s">
        <v>127</v>
      </c>
    </row>
    <row r="412" spans="1:65" s="13" customFormat="1">
      <c r="B412" s="149"/>
      <c r="D412" s="150" t="s">
        <v>137</v>
      </c>
      <c r="E412" s="151" t="s">
        <v>3</v>
      </c>
      <c r="F412" s="152" t="s">
        <v>501</v>
      </c>
      <c r="H412" s="151" t="s">
        <v>3</v>
      </c>
      <c r="L412" s="149"/>
      <c r="M412" s="153"/>
      <c r="N412" s="154"/>
      <c r="O412" s="154"/>
      <c r="P412" s="154"/>
      <c r="Q412" s="154"/>
      <c r="R412" s="154"/>
      <c r="S412" s="154"/>
      <c r="T412" s="155"/>
      <c r="AT412" s="151" t="s">
        <v>137</v>
      </c>
      <c r="AU412" s="151" t="s">
        <v>135</v>
      </c>
      <c r="AV412" s="13" t="s">
        <v>79</v>
      </c>
      <c r="AW412" s="13" t="s">
        <v>33</v>
      </c>
      <c r="AX412" s="13" t="s">
        <v>71</v>
      </c>
      <c r="AY412" s="151" t="s">
        <v>127</v>
      </c>
    </row>
    <row r="413" spans="1:65" s="14" customFormat="1">
      <c r="B413" s="156"/>
      <c r="D413" s="150" t="s">
        <v>137</v>
      </c>
      <c r="E413" s="157" t="s">
        <v>3</v>
      </c>
      <c r="F413" s="158" t="s">
        <v>502</v>
      </c>
      <c r="H413" s="159">
        <v>56.1</v>
      </c>
      <c r="L413" s="156"/>
      <c r="M413" s="160"/>
      <c r="N413" s="161"/>
      <c r="O413" s="161"/>
      <c r="P413" s="161"/>
      <c r="Q413" s="161"/>
      <c r="R413" s="161"/>
      <c r="S413" s="161"/>
      <c r="T413" s="162"/>
      <c r="AT413" s="157" t="s">
        <v>137</v>
      </c>
      <c r="AU413" s="157" t="s">
        <v>135</v>
      </c>
      <c r="AV413" s="14" t="s">
        <v>135</v>
      </c>
      <c r="AW413" s="14" t="s">
        <v>33</v>
      </c>
      <c r="AX413" s="14" t="s">
        <v>71</v>
      </c>
      <c r="AY413" s="157" t="s">
        <v>127</v>
      </c>
    </row>
    <row r="414" spans="1:65" s="15" customFormat="1">
      <c r="B414" s="163"/>
      <c r="D414" s="150" t="s">
        <v>137</v>
      </c>
      <c r="E414" s="164" t="s">
        <v>3</v>
      </c>
      <c r="F414" s="165" t="s">
        <v>142</v>
      </c>
      <c r="H414" s="166">
        <v>58.2</v>
      </c>
      <c r="L414" s="163"/>
      <c r="M414" s="167"/>
      <c r="N414" s="168"/>
      <c r="O414" s="168"/>
      <c r="P414" s="168"/>
      <c r="Q414" s="168"/>
      <c r="R414" s="168"/>
      <c r="S414" s="168"/>
      <c r="T414" s="169"/>
      <c r="AT414" s="164" t="s">
        <v>137</v>
      </c>
      <c r="AU414" s="164" t="s">
        <v>135</v>
      </c>
      <c r="AV414" s="15" t="s">
        <v>134</v>
      </c>
      <c r="AW414" s="15" t="s">
        <v>33</v>
      </c>
      <c r="AX414" s="15" t="s">
        <v>79</v>
      </c>
      <c r="AY414" s="164" t="s">
        <v>127</v>
      </c>
    </row>
    <row r="415" spans="1:65" s="2" customFormat="1" ht="24" customHeight="1">
      <c r="A415" s="31"/>
      <c r="B415" s="136"/>
      <c r="C415" s="137" t="s">
        <v>507</v>
      </c>
      <c r="D415" s="137" t="s">
        <v>129</v>
      </c>
      <c r="E415" s="138" t="s">
        <v>508</v>
      </c>
      <c r="F415" s="139" t="s">
        <v>509</v>
      </c>
      <c r="G415" s="140" t="s">
        <v>132</v>
      </c>
      <c r="H415" s="141">
        <v>27.225000000000001</v>
      </c>
      <c r="I415" s="142"/>
      <c r="J415" s="142">
        <f>ROUND(I415*H415,2)</f>
        <v>0</v>
      </c>
      <c r="K415" s="139" t="s">
        <v>133</v>
      </c>
      <c r="L415" s="32"/>
      <c r="M415" s="143" t="s">
        <v>3</v>
      </c>
      <c r="N415" s="144" t="s">
        <v>43</v>
      </c>
      <c r="O415" s="145">
        <v>0.50800000000000001</v>
      </c>
      <c r="P415" s="145">
        <f>O415*H415</f>
        <v>13.830300000000001</v>
      </c>
      <c r="Q415" s="145">
        <v>0.28361500000000001</v>
      </c>
      <c r="R415" s="145">
        <f>Q415*H415</f>
        <v>7.7214183750000007</v>
      </c>
      <c r="S415" s="145">
        <v>0</v>
      </c>
      <c r="T415" s="146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47" t="s">
        <v>134</v>
      </c>
      <c r="AT415" s="147" t="s">
        <v>129</v>
      </c>
      <c r="AU415" s="147" t="s">
        <v>135</v>
      </c>
      <c r="AY415" s="19" t="s">
        <v>127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9" t="s">
        <v>135</v>
      </c>
      <c r="BK415" s="148">
        <f>ROUND(I415*H415,2)</f>
        <v>0</v>
      </c>
      <c r="BL415" s="19" t="s">
        <v>134</v>
      </c>
      <c r="BM415" s="147" t="s">
        <v>510</v>
      </c>
    </row>
    <row r="416" spans="1:65" s="13" customFormat="1">
      <c r="B416" s="149"/>
      <c r="D416" s="150" t="s">
        <v>137</v>
      </c>
      <c r="E416" s="151" t="s">
        <v>3</v>
      </c>
      <c r="F416" s="152" t="s">
        <v>138</v>
      </c>
      <c r="H416" s="151" t="s">
        <v>3</v>
      </c>
      <c r="L416" s="149"/>
      <c r="M416" s="153"/>
      <c r="N416" s="154"/>
      <c r="O416" s="154"/>
      <c r="P416" s="154"/>
      <c r="Q416" s="154"/>
      <c r="R416" s="154"/>
      <c r="S416" s="154"/>
      <c r="T416" s="155"/>
      <c r="AT416" s="151" t="s">
        <v>137</v>
      </c>
      <c r="AU416" s="151" t="s">
        <v>135</v>
      </c>
      <c r="AV416" s="13" t="s">
        <v>79</v>
      </c>
      <c r="AW416" s="13" t="s">
        <v>33</v>
      </c>
      <c r="AX416" s="13" t="s">
        <v>71</v>
      </c>
      <c r="AY416" s="151" t="s">
        <v>127</v>
      </c>
    </row>
    <row r="417" spans="1:65" s="13" customFormat="1">
      <c r="B417" s="149"/>
      <c r="D417" s="150" t="s">
        <v>137</v>
      </c>
      <c r="E417" s="151" t="s">
        <v>3</v>
      </c>
      <c r="F417" s="152" t="s">
        <v>511</v>
      </c>
      <c r="H417" s="151" t="s">
        <v>3</v>
      </c>
      <c r="L417" s="149"/>
      <c r="M417" s="153"/>
      <c r="N417" s="154"/>
      <c r="O417" s="154"/>
      <c r="P417" s="154"/>
      <c r="Q417" s="154"/>
      <c r="R417" s="154"/>
      <c r="S417" s="154"/>
      <c r="T417" s="155"/>
      <c r="AT417" s="151" t="s">
        <v>137</v>
      </c>
      <c r="AU417" s="151" t="s">
        <v>135</v>
      </c>
      <c r="AV417" s="13" t="s">
        <v>79</v>
      </c>
      <c r="AW417" s="13" t="s">
        <v>33</v>
      </c>
      <c r="AX417" s="13" t="s">
        <v>71</v>
      </c>
      <c r="AY417" s="151" t="s">
        <v>127</v>
      </c>
    </row>
    <row r="418" spans="1:65" s="14" customFormat="1">
      <c r="B418" s="156"/>
      <c r="D418" s="150" t="s">
        <v>137</v>
      </c>
      <c r="E418" s="157" t="s">
        <v>3</v>
      </c>
      <c r="F418" s="158" t="s">
        <v>140</v>
      </c>
      <c r="H418" s="159">
        <v>29.05</v>
      </c>
      <c r="L418" s="156"/>
      <c r="M418" s="160"/>
      <c r="N418" s="161"/>
      <c r="O418" s="161"/>
      <c r="P418" s="161"/>
      <c r="Q418" s="161"/>
      <c r="R418" s="161"/>
      <c r="S418" s="161"/>
      <c r="T418" s="162"/>
      <c r="AT418" s="157" t="s">
        <v>137</v>
      </c>
      <c r="AU418" s="157" t="s">
        <v>135</v>
      </c>
      <c r="AV418" s="14" t="s">
        <v>135</v>
      </c>
      <c r="AW418" s="14" t="s">
        <v>33</v>
      </c>
      <c r="AX418" s="14" t="s">
        <v>71</v>
      </c>
      <c r="AY418" s="157" t="s">
        <v>127</v>
      </c>
    </row>
    <row r="419" spans="1:65" s="14" customFormat="1">
      <c r="B419" s="156"/>
      <c r="D419" s="150" t="s">
        <v>137</v>
      </c>
      <c r="E419" s="157" t="s">
        <v>3</v>
      </c>
      <c r="F419" s="158" t="s">
        <v>141</v>
      </c>
      <c r="H419" s="159">
        <v>-1.825</v>
      </c>
      <c r="L419" s="156"/>
      <c r="M419" s="160"/>
      <c r="N419" s="161"/>
      <c r="O419" s="161"/>
      <c r="P419" s="161"/>
      <c r="Q419" s="161"/>
      <c r="R419" s="161"/>
      <c r="S419" s="161"/>
      <c r="T419" s="162"/>
      <c r="AT419" s="157" t="s">
        <v>137</v>
      </c>
      <c r="AU419" s="157" t="s">
        <v>135</v>
      </c>
      <c r="AV419" s="14" t="s">
        <v>135</v>
      </c>
      <c r="AW419" s="14" t="s">
        <v>33</v>
      </c>
      <c r="AX419" s="14" t="s">
        <v>71</v>
      </c>
      <c r="AY419" s="157" t="s">
        <v>127</v>
      </c>
    </row>
    <row r="420" spans="1:65" s="15" customFormat="1">
      <c r="B420" s="163"/>
      <c r="D420" s="150" t="s">
        <v>137</v>
      </c>
      <c r="E420" s="164" t="s">
        <v>3</v>
      </c>
      <c r="F420" s="165" t="s">
        <v>142</v>
      </c>
      <c r="H420" s="166">
        <v>27.225000000000001</v>
      </c>
      <c r="L420" s="163"/>
      <c r="M420" s="167"/>
      <c r="N420" s="168"/>
      <c r="O420" s="168"/>
      <c r="P420" s="168"/>
      <c r="Q420" s="168"/>
      <c r="R420" s="168"/>
      <c r="S420" s="168"/>
      <c r="T420" s="169"/>
      <c r="AT420" s="164" t="s">
        <v>137</v>
      </c>
      <c r="AU420" s="164" t="s">
        <v>135</v>
      </c>
      <c r="AV420" s="15" t="s">
        <v>134</v>
      </c>
      <c r="AW420" s="15" t="s">
        <v>33</v>
      </c>
      <c r="AX420" s="15" t="s">
        <v>79</v>
      </c>
      <c r="AY420" s="164" t="s">
        <v>127</v>
      </c>
    </row>
    <row r="421" spans="1:65" s="2" customFormat="1" ht="24" customHeight="1">
      <c r="A421" s="31"/>
      <c r="B421" s="136"/>
      <c r="C421" s="137" t="s">
        <v>512</v>
      </c>
      <c r="D421" s="137" t="s">
        <v>129</v>
      </c>
      <c r="E421" s="138" t="s">
        <v>513</v>
      </c>
      <c r="F421" s="139" t="s">
        <v>514</v>
      </c>
      <c r="G421" s="140" t="s">
        <v>515</v>
      </c>
      <c r="H421" s="141">
        <v>36</v>
      </c>
      <c r="I421" s="142"/>
      <c r="J421" s="142">
        <f>ROUND(I421*H421,2)</f>
        <v>0</v>
      </c>
      <c r="K421" s="139" t="s">
        <v>133</v>
      </c>
      <c r="L421" s="32"/>
      <c r="M421" s="143" t="s">
        <v>3</v>
      </c>
      <c r="N421" s="144" t="s">
        <v>43</v>
      </c>
      <c r="O421" s="145">
        <v>0.16</v>
      </c>
      <c r="P421" s="145">
        <f>O421*H421</f>
        <v>5.76</v>
      </c>
      <c r="Q421" s="145">
        <v>0</v>
      </c>
      <c r="R421" s="145">
        <f>Q421*H421</f>
        <v>0</v>
      </c>
      <c r="S421" s="145">
        <v>0</v>
      </c>
      <c r="T421" s="146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47" t="s">
        <v>134</v>
      </c>
      <c r="AT421" s="147" t="s">
        <v>129</v>
      </c>
      <c r="AU421" s="147" t="s">
        <v>135</v>
      </c>
      <c r="AY421" s="19" t="s">
        <v>127</v>
      </c>
      <c r="BE421" s="148">
        <f>IF(N421="základní",J421,0)</f>
        <v>0</v>
      </c>
      <c r="BF421" s="148">
        <f>IF(N421="snížená",J421,0)</f>
        <v>0</v>
      </c>
      <c r="BG421" s="148">
        <f>IF(N421="zákl. přenesená",J421,0)</f>
        <v>0</v>
      </c>
      <c r="BH421" s="148">
        <f>IF(N421="sníž. přenesená",J421,0)</f>
        <v>0</v>
      </c>
      <c r="BI421" s="148">
        <f>IF(N421="nulová",J421,0)</f>
        <v>0</v>
      </c>
      <c r="BJ421" s="19" t="s">
        <v>135</v>
      </c>
      <c r="BK421" s="148">
        <f>ROUND(I421*H421,2)</f>
        <v>0</v>
      </c>
      <c r="BL421" s="19" t="s">
        <v>134</v>
      </c>
      <c r="BM421" s="147" t="s">
        <v>516</v>
      </c>
    </row>
    <row r="422" spans="1:65" s="13" customFormat="1">
      <c r="B422" s="149"/>
      <c r="D422" s="150" t="s">
        <v>137</v>
      </c>
      <c r="E422" s="151" t="s">
        <v>3</v>
      </c>
      <c r="F422" s="152" t="s">
        <v>138</v>
      </c>
      <c r="H422" s="151" t="s">
        <v>3</v>
      </c>
      <c r="L422" s="149"/>
      <c r="M422" s="153"/>
      <c r="N422" s="154"/>
      <c r="O422" s="154"/>
      <c r="P422" s="154"/>
      <c r="Q422" s="154"/>
      <c r="R422" s="154"/>
      <c r="S422" s="154"/>
      <c r="T422" s="155"/>
      <c r="AT422" s="151" t="s">
        <v>137</v>
      </c>
      <c r="AU422" s="151" t="s">
        <v>135</v>
      </c>
      <c r="AV422" s="13" t="s">
        <v>79</v>
      </c>
      <c r="AW422" s="13" t="s">
        <v>33</v>
      </c>
      <c r="AX422" s="13" t="s">
        <v>71</v>
      </c>
      <c r="AY422" s="151" t="s">
        <v>127</v>
      </c>
    </row>
    <row r="423" spans="1:65" s="13" customFormat="1">
      <c r="B423" s="149"/>
      <c r="D423" s="150" t="s">
        <v>137</v>
      </c>
      <c r="E423" s="151" t="s">
        <v>3</v>
      </c>
      <c r="F423" s="152" t="s">
        <v>517</v>
      </c>
      <c r="H423" s="151" t="s">
        <v>3</v>
      </c>
      <c r="L423" s="149"/>
      <c r="M423" s="153"/>
      <c r="N423" s="154"/>
      <c r="O423" s="154"/>
      <c r="P423" s="154"/>
      <c r="Q423" s="154"/>
      <c r="R423" s="154"/>
      <c r="S423" s="154"/>
      <c r="T423" s="155"/>
      <c r="AT423" s="151" t="s">
        <v>137</v>
      </c>
      <c r="AU423" s="151" t="s">
        <v>135</v>
      </c>
      <c r="AV423" s="13" t="s">
        <v>79</v>
      </c>
      <c r="AW423" s="13" t="s">
        <v>33</v>
      </c>
      <c r="AX423" s="13" t="s">
        <v>71</v>
      </c>
      <c r="AY423" s="151" t="s">
        <v>127</v>
      </c>
    </row>
    <row r="424" spans="1:65" s="14" customFormat="1">
      <c r="B424" s="156"/>
      <c r="D424" s="150" t="s">
        <v>137</v>
      </c>
      <c r="E424" s="157" t="s">
        <v>3</v>
      </c>
      <c r="F424" s="158" t="s">
        <v>372</v>
      </c>
      <c r="H424" s="159">
        <v>36</v>
      </c>
      <c r="L424" s="156"/>
      <c r="M424" s="160"/>
      <c r="N424" s="161"/>
      <c r="O424" s="161"/>
      <c r="P424" s="161"/>
      <c r="Q424" s="161"/>
      <c r="R424" s="161"/>
      <c r="S424" s="161"/>
      <c r="T424" s="162"/>
      <c r="AT424" s="157" t="s">
        <v>137</v>
      </c>
      <c r="AU424" s="157" t="s">
        <v>135</v>
      </c>
      <c r="AV424" s="14" t="s">
        <v>135</v>
      </c>
      <c r="AW424" s="14" t="s">
        <v>33</v>
      </c>
      <c r="AX424" s="14" t="s">
        <v>79</v>
      </c>
      <c r="AY424" s="157" t="s">
        <v>127</v>
      </c>
    </row>
    <row r="425" spans="1:65" s="2" customFormat="1" ht="16.5" customHeight="1">
      <c r="A425" s="31"/>
      <c r="B425" s="136"/>
      <c r="C425" s="170" t="s">
        <v>518</v>
      </c>
      <c r="D425" s="170" t="s">
        <v>179</v>
      </c>
      <c r="E425" s="171" t="s">
        <v>519</v>
      </c>
      <c r="F425" s="172" t="s">
        <v>520</v>
      </c>
      <c r="G425" s="173" t="s">
        <v>515</v>
      </c>
      <c r="H425" s="174">
        <v>36</v>
      </c>
      <c r="I425" s="175"/>
      <c r="J425" s="175">
        <f>ROUND(I425*H425,2)</f>
        <v>0</v>
      </c>
      <c r="K425" s="172" t="s">
        <v>133</v>
      </c>
      <c r="L425" s="176"/>
      <c r="M425" s="177" t="s">
        <v>3</v>
      </c>
      <c r="N425" s="178" t="s">
        <v>43</v>
      </c>
      <c r="O425" s="145">
        <v>0</v>
      </c>
      <c r="P425" s="145">
        <f>O425*H425</f>
        <v>0</v>
      </c>
      <c r="Q425" s="145">
        <v>3.0000000000000001E-5</v>
      </c>
      <c r="R425" s="145">
        <f>Q425*H425</f>
        <v>1.08E-3</v>
      </c>
      <c r="S425" s="145">
        <v>0</v>
      </c>
      <c r="T425" s="146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47" t="s">
        <v>173</v>
      </c>
      <c r="AT425" s="147" t="s">
        <v>179</v>
      </c>
      <c r="AU425" s="147" t="s">
        <v>135</v>
      </c>
      <c r="AY425" s="19" t="s">
        <v>127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9" t="s">
        <v>135</v>
      </c>
      <c r="BK425" s="148">
        <f>ROUND(I425*H425,2)</f>
        <v>0</v>
      </c>
      <c r="BL425" s="19" t="s">
        <v>134</v>
      </c>
      <c r="BM425" s="147" t="s">
        <v>521</v>
      </c>
    </row>
    <row r="426" spans="1:65" s="2" customFormat="1" ht="36" customHeight="1">
      <c r="A426" s="31"/>
      <c r="B426" s="136"/>
      <c r="C426" s="137" t="s">
        <v>522</v>
      </c>
      <c r="D426" s="137" t="s">
        <v>129</v>
      </c>
      <c r="E426" s="138" t="s">
        <v>523</v>
      </c>
      <c r="F426" s="139" t="s">
        <v>524</v>
      </c>
      <c r="G426" s="140" t="s">
        <v>515</v>
      </c>
      <c r="H426" s="141">
        <v>36</v>
      </c>
      <c r="I426" s="142"/>
      <c r="J426" s="142">
        <f>ROUND(I426*H426,2)</f>
        <v>0</v>
      </c>
      <c r="K426" s="139" t="s">
        <v>133</v>
      </c>
      <c r="L426" s="32"/>
      <c r="M426" s="143" t="s">
        <v>3</v>
      </c>
      <c r="N426" s="144" t="s">
        <v>43</v>
      </c>
      <c r="O426" s="145">
        <v>0.08</v>
      </c>
      <c r="P426" s="145">
        <f>O426*H426</f>
        <v>2.88</v>
      </c>
      <c r="Q426" s="145">
        <v>0</v>
      </c>
      <c r="R426" s="145">
        <f>Q426*H426</f>
        <v>0</v>
      </c>
      <c r="S426" s="145">
        <v>0</v>
      </c>
      <c r="T426" s="146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47" t="s">
        <v>134</v>
      </c>
      <c r="AT426" s="147" t="s">
        <v>129</v>
      </c>
      <c r="AU426" s="147" t="s">
        <v>135</v>
      </c>
      <c r="AY426" s="19" t="s">
        <v>127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9" t="s">
        <v>135</v>
      </c>
      <c r="BK426" s="148">
        <f>ROUND(I426*H426,2)</f>
        <v>0</v>
      </c>
      <c r="BL426" s="19" t="s">
        <v>134</v>
      </c>
      <c r="BM426" s="147" t="s">
        <v>525</v>
      </c>
    </row>
    <row r="427" spans="1:65" s="13" customFormat="1">
      <c r="B427" s="149"/>
      <c r="D427" s="150" t="s">
        <v>137</v>
      </c>
      <c r="E427" s="151" t="s">
        <v>3</v>
      </c>
      <c r="F427" s="152" t="s">
        <v>138</v>
      </c>
      <c r="H427" s="151" t="s">
        <v>3</v>
      </c>
      <c r="L427" s="149"/>
      <c r="M427" s="153"/>
      <c r="N427" s="154"/>
      <c r="O427" s="154"/>
      <c r="P427" s="154"/>
      <c r="Q427" s="154"/>
      <c r="R427" s="154"/>
      <c r="S427" s="154"/>
      <c r="T427" s="155"/>
      <c r="AT427" s="151" t="s">
        <v>137</v>
      </c>
      <c r="AU427" s="151" t="s">
        <v>135</v>
      </c>
      <c r="AV427" s="13" t="s">
        <v>79</v>
      </c>
      <c r="AW427" s="13" t="s">
        <v>33</v>
      </c>
      <c r="AX427" s="13" t="s">
        <v>71</v>
      </c>
      <c r="AY427" s="151" t="s">
        <v>127</v>
      </c>
    </row>
    <row r="428" spans="1:65" s="13" customFormat="1">
      <c r="B428" s="149"/>
      <c r="D428" s="150" t="s">
        <v>137</v>
      </c>
      <c r="E428" s="151" t="s">
        <v>3</v>
      </c>
      <c r="F428" s="152" t="s">
        <v>517</v>
      </c>
      <c r="H428" s="151" t="s">
        <v>3</v>
      </c>
      <c r="L428" s="149"/>
      <c r="M428" s="153"/>
      <c r="N428" s="154"/>
      <c r="O428" s="154"/>
      <c r="P428" s="154"/>
      <c r="Q428" s="154"/>
      <c r="R428" s="154"/>
      <c r="S428" s="154"/>
      <c r="T428" s="155"/>
      <c r="AT428" s="151" t="s">
        <v>137</v>
      </c>
      <c r="AU428" s="151" t="s">
        <v>135</v>
      </c>
      <c r="AV428" s="13" t="s">
        <v>79</v>
      </c>
      <c r="AW428" s="13" t="s">
        <v>33</v>
      </c>
      <c r="AX428" s="13" t="s">
        <v>71</v>
      </c>
      <c r="AY428" s="151" t="s">
        <v>127</v>
      </c>
    </row>
    <row r="429" spans="1:65" s="14" customFormat="1">
      <c r="B429" s="156"/>
      <c r="D429" s="150" t="s">
        <v>137</v>
      </c>
      <c r="E429" s="157" t="s">
        <v>3</v>
      </c>
      <c r="F429" s="158" t="s">
        <v>372</v>
      </c>
      <c r="H429" s="159">
        <v>36</v>
      </c>
      <c r="L429" s="156"/>
      <c r="M429" s="160"/>
      <c r="N429" s="161"/>
      <c r="O429" s="161"/>
      <c r="P429" s="161"/>
      <c r="Q429" s="161"/>
      <c r="R429" s="161"/>
      <c r="S429" s="161"/>
      <c r="T429" s="162"/>
      <c r="AT429" s="157" t="s">
        <v>137</v>
      </c>
      <c r="AU429" s="157" t="s">
        <v>135</v>
      </c>
      <c r="AV429" s="14" t="s">
        <v>135</v>
      </c>
      <c r="AW429" s="14" t="s">
        <v>33</v>
      </c>
      <c r="AX429" s="14" t="s">
        <v>79</v>
      </c>
      <c r="AY429" s="157" t="s">
        <v>127</v>
      </c>
    </row>
    <row r="430" spans="1:65" s="2" customFormat="1" ht="16.5" customHeight="1">
      <c r="A430" s="31"/>
      <c r="B430" s="136"/>
      <c r="C430" s="170" t="s">
        <v>526</v>
      </c>
      <c r="D430" s="170" t="s">
        <v>179</v>
      </c>
      <c r="E430" s="171" t="s">
        <v>527</v>
      </c>
      <c r="F430" s="172" t="s">
        <v>528</v>
      </c>
      <c r="G430" s="173" t="s">
        <v>515</v>
      </c>
      <c r="H430" s="174">
        <v>36</v>
      </c>
      <c r="I430" s="175"/>
      <c r="J430" s="175">
        <f>ROUND(I430*H430,2)</f>
        <v>0</v>
      </c>
      <c r="K430" s="172" t="s">
        <v>3</v>
      </c>
      <c r="L430" s="176"/>
      <c r="M430" s="177" t="s">
        <v>3</v>
      </c>
      <c r="N430" s="178" t="s">
        <v>43</v>
      </c>
      <c r="O430" s="145">
        <v>0</v>
      </c>
      <c r="P430" s="145">
        <f>O430*H430</f>
        <v>0</v>
      </c>
      <c r="Q430" s="145">
        <v>5.0000000000000002E-5</v>
      </c>
      <c r="R430" s="145">
        <f>Q430*H430</f>
        <v>1.8000000000000002E-3</v>
      </c>
      <c r="S430" s="145">
        <v>0</v>
      </c>
      <c r="T430" s="146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47" t="s">
        <v>173</v>
      </c>
      <c r="AT430" s="147" t="s">
        <v>179</v>
      </c>
      <c r="AU430" s="147" t="s">
        <v>135</v>
      </c>
      <c r="AY430" s="19" t="s">
        <v>127</v>
      </c>
      <c r="BE430" s="148">
        <f>IF(N430="základní",J430,0)</f>
        <v>0</v>
      </c>
      <c r="BF430" s="148">
        <f>IF(N430="snížená",J430,0)</f>
        <v>0</v>
      </c>
      <c r="BG430" s="148">
        <f>IF(N430="zákl. přenesená",J430,0)</f>
        <v>0</v>
      </c>
      <c r="BH430" s="148">
        <f>IF(N430="sníž. přenesená",J430,0)</f>
        <v>0</v>
      </c>
      <c r="BI430" s="148">
        <f>IF(N430="nulová",J430,0)</f>
        <v>0</v>
      </c>
      <c r="BJ430" s="19" t="s">
        <v>135</v>
      </c>
      <c r="BK430" s="148">
        <f>ROUND(I430*H430,2)</f>
        <v>0</v>
      </c>
      <c r="BL430" s="19" t="s">
        <v>134</v>
      </c>
      <c r="BM430" s="147" t="s">
        <v>529</v>
      </c>
    </row>
    <row r="431" spans="1:65" s="12" customFormat="1" ht="22.9" customHeight="1">
      <c r="B431" s="124"/>
      <c r="D431" s="125" t="s">
        <v>70</v>
      </c>
      <c r="E431" s="134" t="s">
        <v>178</v>
      </c>
      <c r="F431" s="134" t="s">
        <v>530</v>
      </c>
      <c r="J431" s="135">
        <f>BK431</f>
        <v>0</v>
      </c>
      <c r="L431" s="124"/>
      <c r="M431" s="128"/>
      <c r="N431" s="129"/>
      <c r="O431" s="129"/>
      <c r="P431" s="130">
        <f>SUM(P432:P523)</f>
        <v>503.93106499999999</v>
      </c>
      <c r="Q431" s="129"/>
      <c r="R431" s="130">
        <f>SUM(R432:R523)</f>
        <v>0.16156595000000001</v>
      </c>
      <c r="S431" s="129"/>
      <c r="T431" s="131">
        <f>SUM(T432:T523)</f>
        <v>23.087631999999999</v>
      </c>
      <c r="AR431" s="125" t="s">
        <v>79</v>
      </c>
      <c r="AT431" s="132" t="s">
        <v>70</v>
      </c>
      <c r="AU431" s="132" t="s">
        <v>79</v>
      </c>
      <c r="AY431" s="125" t="s">
        <v>127</v>
      </c>
      <c r="BK431" s="133">
        <f>SUM(BK432:BK523)</f>
        <v>0</v>
      </c>
    </row>
    <row r="432" spans="1:65" s="2" customFormat="1" ht="48" customHeight="1">
      <c r="A432" s="31"/>
      <c r="B432" s="136"/>
      <c r="C432" s="137" t="s">
        <v>531</v>
      </c>
      <c r="D432" s="137" t="s">
        <v>129</v>
      </c>
      <c r="E432" s="138" t="s">
        <v>532</v>
      </c>
      <c r="F432" s="139" t="s">
        <v>533</v>
      </c>
      <c r="G432" s="140" t="s">
        <v>132</v>
      </c>
      <c r="H432" s="141">
        <v>1157.8</v>
      </c>
      <c r="I432" s="142"/>
      <c r="J432" s="142">
        <f>ROUND(I432*H432,2)</f>
        <v>0</v>
      </c>
      <c r="K432" s="139" t="s">
        <v>133</v>
      </c>
      <c r="L432" s="32"/>
      <c r="M432" s="143" t="s">
        <v>3</v>
      </c>
      <c r="N432" s="144" t="s">
        <v>43</v>
      </c>
      <c r="O432" s="145">
        <v>0.11899999999999999</v>
      </c>
      <c r="P432" s="145">
        <f>O432*H432</f>
        <v>137.7782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47" t="s">
        <v>134</v>
      </c>
      <c r="AT432" s="147" t="s">
        <v>129</v>
      </c>
      <c r="AU432" s="147" t="s">
        <v>135</v>
      </c>
      <c r="AY432" s="19" t="s">
        <v>127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9" t="s">
        <v>135</v>
      </c>
      <c r="BK432" s="148">
        <f>ROUND(I432*H432,2)</f>
        <v>0</v>
      </c>
      <c r="BL432" s="19" t="s">
        <v>134</v>
      </c>
      <c r="BM432" s="147" t="s">
        <v>534</v>
      </c>
    </row>
    <row r="433" spans="1:65" s="13" customFormat="1">
      <c r="B433" s="149"/>
      <c r="D433" s="150" t="s">
        <v>137</v>
      </c>
      <c r="E433" s="151" t="s">
        <v>3</v>
      </c>
      <c r="F433" s="152" t="s">
        <v>138</v>
      </c>
      <c r="H433" s="151" t="s">
        <v>3</v>
      </c>
      <c r="L433" s="149"/>
      <c r="M433" s="153"/>
      <c r="N433" s="154"/>
      <c r="O433" s="154"/>
      <c r="P433" s="154"/>
      <c r="Q433" s="154"/>
      <c r="R433" s="154"/>
      <c r="S433" s="154"/>
      <c r="T433" s="155"/>
      <c r="AT433" s="151" t="s">
        <v>137</v>
      </c>
      <c r="AU433" s="151" t="s">
        <v>135</v>
      </c>
      <c r="AV433" s="13" t="s">
        <v>79</v>
      </c>
      <c r="AW433" s="13" t="s">
        <v>33</v>
      </c>
      <c r="AX433" s="13" t="s">
        <v>71</v>
      </c>
      <c r="AY433" s="151" t="s">
        <v>127</v>
      </c>
    </row>
    <row r="434" spans="1:65" s="14" customFormat="1">
      <c r="B434" s="156"/>
      <c r="D434" s="150" t="s">
        <v>137</v>
      </c>
      <c r="E434" s="157" t="s">
        <v>3</v>
      </c>
      <c r="F434" s="158" t="s">
        <v>535</v>
      </c>
      <c r="H434" s="159">
        <v>1071.5999999999999</v>
      </c>
      <c r="L434" s="156"/>
      <c r="M434" s="160"/>
      <c r="N434" s="161"/>
      <c r="O434" s="161"/>
      <c r="P434" s="161"/>
      <c r="Q434" s="161"/>
      <c r="R434" s="161"/>
      <c r="S434" s="161"/>
      <c r="T434" s="162"/>
      <c r="AT434" s="157" t="s">
        <v>137</v>
      </c>
      <c r="AU434" s="157" t="s">
        <v>135</v>
      </c>
      <c r="AV434" s="14" t="s">
        <v>135</v>
      </c>
      <c r="AW434" s="14" t="s">
        <v>33</v>
      </c>
      <c r="AX434" s="14" t="s">
        <v>71</v>
      </c>
      <c r="AY434" s="157" t="s">
        <v>127</v>
      </c>
    </row>
    <row r="435" spans="1:65" s="14" customFormat="1">
      <c r="B435" s="156"/>
      <c r="D435" s="150" t="s">
        <v>137</v>
      </c>
      <c r="E435" s="157" t="s">
        <v>3</v>
      </c>
      <c r="F435" s="158" t="s">
        <v>536</v>
      </c>
      <c r="H435" s="159">
        <v>45.6</v>
      </c>
      <c r="L435" s="156"/>
      <c r="M435" s="160"/>
      <c r="N435" s="161"/>
      <c r="O435" s="161"/>
      <c r="P435" s="161"/>
      <c r="Q435" s="161"/>
      <c r="R435" s="161"/>
      <c r="S435" s="161"/>
      <c r="T435" s="162"/>
      <c r="AT435" s="157" t="s">
        <v>137</v>
      </c>
      <c r="AU435" s="157" t="s">
        <v>135</v>
      </c>
      <c r="AV435" s="14" t="s">
        <v>135</v>
      </c>
      <c r="AW435" s="14" t="s">
        <v>33</v>
      </c>
      <c r="AX435" s="14" t="s">
        <v>71</v>
      </c>
      <c r="AY435" s="157" t="s">
        <v>127</v>
      </c>
    </row>
    <row r="436" spans="1:65" s="14" customFormat="1">
      <c r="B436" s="156"/>
      <c r="D436" s="150" t="s">
        <v>137</v>
      </c>
      <c r="E436" s="157" t="s">
        <v>3</v>
      </c>
      <c r="F436" s="158" t="s">
        <v>537</v>
      </c>
      <c r="H436" s="159">
        <v>40.6</v>
      </c>
      <c r="L436" s="156"/>
      <c r="M436" s="160"/>
      <c r="N436" s="161"/>
      <c r="O436" s="161"/>
      <c r="P436" s="161"/>
      <c r="Q436" s="161"/>
      <c r="R436" s="161"/>
      <c r="S436" s="161"/>
      <c r="T436" s="162"/>
      <c r="AT436" s="157" t="s">
        <v>137</v>
      </c>
      <c r="AU436" s="157" t="s">
        <v>135</v>
      </c>
      <c r="AV436" s="14" t="s">
        <v>135</v>
      </c>
      <c r="AW436" s="14" t="s">
        <v>33</v>
      </c>
      <c r="AX436" s="14" t="s">
        <v>71</v>
      </c>
      <c r="AY436" s="157" t="s">
        <v>127</v>
      </c>
    </row>
    <row r="437" spans="1:65" s="15" customFormat="1">
      <c r="B437" s="163"/>
      <c r="D437" s="150" t="s">
        <v>137</v>
      </c>
      <c r="E437" s="164" t="s">
        <v>3</v>
      </c>
      <c r="F437" s="165" t="s">
        <v>142</v>
      </c>
      <c r="H437" s="166">
        <v>1157.8</v>
      </c>
      <c r="L437" s="163"/>
      <c r="M437" s="167"/>
      <c r="N437" s="168"/>
      <c r="O437" s="168"/>
      <c r="P437" s="168"/>
      <c r="Q437" s="168"/>
      <c r="R437" s="168"/>
      <c r="S437" s="168"/>
      <c r="T437" s="169"/>
      <c r="AT437" s="164" t="s">
        <v>137</v>
      </c>
      <c r="AU437" s="164" t="s">
        <v>135</v>
      </c>
      <c r="AV437" s="15" t="s">
        <v>134</v>
      </c>
      <c r="AW437" s="15" t="s">
        <v>33</v>
      </c>
      <c r="AX437" s="15" t="s">
        <v>79</v>
      </c>
      <c r="AY437" s="164" t="s">
        <v>127</v>
      </c>
    </row>
    <row r="438" spans="1:65" s="2" customFormat="1" ht="48" customHeight="1">
      <c r="A438" s="31"/>
      <c r="B438" s="136"/>
      <c r="C438" s="137" t="s">
        <v>538</v>
      </c>
      <c r="D438" s="137" t="s">
        <v>129</v>
      </c>
      <c r="E438" s="138" t="s">
        <v>539</v>
      </c>
      <c r="F438" s="139" t="s">
        <v>540</v>
      </c>
      <c r="G438" s="140" t="s">
        <v>132</v>
      </c>
      <c r="H438" s="141">
        <v>104202</v>
      </c>
      <c r="I438" s="142"/>
      <c r="J438" s="142">
        <f>ROUND(I438*H438,2)</f>
        <v>0</v>
      </c>
      <c r="K438" s="139" t="s">
        <v>133</v>
      </c>
      <c r="L438" s="32"/>
      <c r="M438" s="143" t="s">
        <v>3</v>
      </c>
      <c r="N438" s="144" t="s">
        <v>43</v>
      </c>
      <c r="O438" s="145">
        <v>0</v>
      </c>
      <c r="P438" s="145">
        <f>O438*H438</f>
        <v>0</v>
      </c>
      <c r="Q438" s="145">
        <v>0</v>
      </c>
      <c r="R438" s="145">
        <f>Q438*H438</f>
        <v>0</v>
      </c>
      <c r="S438" s="145">
        <v>0</v>
      </c>
      <c r="T438" s="146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47" t="s">
        <v>134</v>
      </c>
      <c r="AT438" s="147" t="s">
        <v>129</v>
      </c>
      <c r="AU438" s="147" t="s">
        <v>135</v>
      </c>
      <c r="AY438" s="19" t="s">
        <v>127</v>
      </c>
      <c r="BE438" s="148">
        <f>IF(N438="základní",J438,0)</f>
        <v>0</v>
      </c>
      <c r="BF438" s="148">
        <f>IF(N438="snížená",J438,0)</f>
        <v>0</v>
      </c>
      <c r="BG438" s="148">
        <f>IF(N438="zákl. přenesená",J438,0)</f>
        <v>0</v>
      </c>
      <c r="BH438" s="148">
        <f>IF(N438="sníž. přenesená",J438,0)</f>
        <v>0</v>
      </c>
      <c r="BI438" s="148">
        <f>IF(N438="nulová",J438,0)</f>
        <v>0</v>
      </c>
      <c r="BJ438" s="19" t="s">
        <v>135</v>
      </c>
      <c r="BK438" s="148">
        <f>ROUND(I438*H438,2)</f>
        <v>0</v>
      </c>
      <c r="BL438" s="19" t="s">
        <v>134</v>
      </c>
      <c r="BM438" s="147" t="s">
        <v>541</v>
      </c>
    </row>
    <row r="439" spans="1:65" s="14" customFormat="1">
      <c r="B439" s="156"/>
      <c r="D439" s="150" t="s">
        <v>137</v>
      </c>
      <c r="F439" s="158" t="s">
        <v>542</v>
      </c>
      <c r="H439" s="159">
        <v>104202</v>
      </c>
      <c r="L439" s="156"/>
      <c r="M439" s="160"/>
      <c r="N439" s="161"/>
      <c r="O439" s="161"/>
      <c r="P439" s="161"/>
      <c r="Q439" s="161"/>
      <c r="R439" s="161"/>
      <c r="S439" s="161"/>
      <c r="T439" s="162"/>
      <c r="AT439" s="157" t="s">
        <v>137</v>
      </c>
      <c r="AU439" s="157" t="s">
        <v>135</v>
      </c>
      <c r="AV439" s="14" t="s">
        <v>135</v>
      </c>
      <c r="AW439" s="14" t="s">
        <v>4</v>
      </c>
      <c r="AX439" s="14" t="s">
        <v>79</v>
      </c>
      <c r="AY439" s="157" t="s">
        <v>127</v>
      </c>
    </row>
    <row r="440" spans="1:65" s="2" customFormat="1" ht="48" customHeight="1">
      <c r="A440" s="31"/>
      <c r="B440" s="136"/>
      <c r="C440" s="137" t="s">
        <v>543</v>
      </c>
      <c r="D440" s="137" t="s">
        <v>129</v>
      </c>
      <c r="E440" s="138" t="s">
        <v>544</v>
      </c>
      <c r="F440" s="139" t="s">
        <v>545</v>
      </c>
      <c r="G440" s="140" t="s">
        <v>132</v>
      </c>
      <c r="H440" s="141">
        <v>1157.8</v>
      </c>
      <c r="I440" s="142"/>
      <c r="J440" s="142">
        <f>ROUND(I440*H440,2)</f>
        <v>0</v>
      </c>
      <c r="K440" s="139" t="s">
        <v>133</v>
      </c>
      <c r="L440" s="32"/>
      <c r="M440" s="143" t="s">
        <v>3</v>
      </c>
      <c r="N440" s="144" t="s">
        <v>43</v>
      </c>
      <c r="O440" s="145">
        <v>7.5999999999999998E-2</v>
      </c>
      <c r="P440" s="145">
        <f>O440*H440</f>
        <v>87.992799999999988</v>
      </c>
      <c r="Q440" s="145">
        <v>0</v>
      </c>
      <c r="R440" s="145">
        <f>Q440*H440</f>
        <v>0</v>
      </c>
      <c r="S440" s="145">
        <v>0</v>
      </c>
      <c r="T440" s="146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47" t="s">
        <v>134</v>
      </c>
      <c r="AT440" s="147" t="s">
        <v>129</v>
      </c>
      <c r="AU440" s="147" t="s">
        <v>135</v>
      </c>
      <c r="AY440" s="19" t="s">
        <v>127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9" t="s">
        <v>135</v>
      </c>
      <c r="BK440" s="148">
        <f>ROUND(I440*H440,2)</f>
        <v>0</v>
      </c>
      <c r="BL440" s="19" t="s">
        <v>134</v>
      </c>
      <c r="BM440" s="147" t="s">
        <v>546</v>
      </c>
    </row>
    <row r="441" spans="1:65" s="2" customFormat="1" ht="24" customHeight="1">
      <c r="A441" s="31"/>
      <c r="B441" s="136"/>
      <c r="C441" s="137" t="s">
        <v>547</v>
      </c>
      <c r="D441" s="137" t="s">
        <v>129</v>
      </c>
      <c r="E441" s="138" t="s">
        <v>548</v>
      </c>
      <c r="F441" s="139" t="s">
        <v>549</v>
      </c>
      <c r="G441" s="140" t="s">
        <v>132</v>
      </c>
      <c r="H441" s="141">
        <v>1157.8</v>
      </c>
      <c r="I441" s="142"/>
      <c r="J441" s="142">
        <f>ROUND(I441*H441,2)</f>
        <v>0</v>
      </c>
      <c r="K441" s="139" t="s">
        <v>133</v>
      </c>
      <c r="L441" s="32"/>
      <c r="M441" s="143" t="s">
        <v>3</v>
      </c>
      <c r="N441" s="144" t="s">
        <v>43</v>
      </c>
      <c r="O441" s="145">
        <v>4.9000000000000002E-2</v>
      </c>
      <c r="P441" s="145">
        <f>O441*H441</f>
        <v>56.732199999999999</v>
      </c>
      <c r="Q441" s="145">
        <v>0</v>
      </c>
      <c r="R441" s="145">
        <f>Q441*H441</f>
        <v>0</v>
      </c>
      <c r="S441" s="145">
        <v>0</v>
      </c>
      <c r="T441" s="146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47" t="s">
        <v>134</v>
      </c>
      <c r="AT441" s="147" t="s">
        <v>129</v>
      </c>
      <c r="AU441" s="147" t="s">
        <v>135</v>
      </c>
      <c r="AY441" s="19" t="s">
        <v>127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9" t="s">
        <v>135</v>
      </c>
      <c r="BK441" s="148">
        <f>ROUND(I441*H441,2)</f>
        <v>0</v>
      </c>
      <c r="BL441" s="19" t="s">
        <v>134</v>
      </c>
      <c r="BM441" s="147" t="s">
        <v>550</v>
      </c>
    </row>
    <row r="442" spans="1:65" s="2" customFormat="1" ht="24" customHeight="1">
      <c r="A442" s="31"/>
      <c r="B442" s="136"/>
      <c r="C442" s="137" t="s">
        <v>551</v>
      </c>
      <c r="D442" s="137" t="s">
        <v>129</v>
      </c>
      <c r="E442" s="138" t="s">
        <v>552</v>
      </c>
      <c r="F442" s="139" t="s">
        <v>553</v>
      </c>
      <c r="G442" s="140" t="s">
        <v>132</v>
      </c>
      <c r="H442" s="141">
        <v>104202</v>
      </c>
      <c r="I442" s="142"/>
      <c r="J442" s="142">
        <f>ROUND(I442*H442,2)</f>
        <v>0</v>
      </c>
      <c r="K442" s="139" t="s">
        <v>133</v>
      </c>
      <c r="L442" s="32"/>
      <c r="M442" s="143" t="s">
        <v>3</v>
      </c>
      <c r="N442" s="144" t="s">
        <v>43</v>
      </c>
      <c r="O442" s="145">
        <v>0</v>
      </c>
      <c r="P442" s="145">
        <f>O442*H442</f>
        <v>0</v>
      </c>
      <c r="Q442" s="145">
        <v>0</v>
      </c>
      <c r="R442" s="145">
        <f>Q442*H442</f>
        <v>0</v>
      </c>
      <c r="S442" s="145">
        <v>0</v>
      </c>
      <c r="T442" s="146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47" t="s">
        <v>134</v>
      </c>
      <c r="AT442" s="147" t="s">
        <v>129</v>
      </c>
      <c r="AU442" s="147" t="s">
        <v>135</v>
      </c>
      <c r="AY442" s="19" t="s">
        <v>127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9" t="s">
        <v>135</v>
      </c>
      <c r="BK442" s="148">
        <f>ROUND(I442*H442,2)</f>
        <v>0</v>
      </c>
      <c r="BL442" s="19" t="s">
        <v>134</v>
      </c>
      <c r="BM442" s="147" t="s">
        <v>554</v>
      </c>
    </row>
    <row r="443" spans="1:65" s="14" customFormat="1">
      <c r="B443" s="156"/>
      <c r="D443" s="150" t="s">
        <v>137</v>
      </c>
      <c r="F443" s="158" t="s">
        <v>542</v>
      </c>
      <c r="H443" s="159">
        <v>104202</v>
      </c>
      <c r="L443" s="156"/>
      <c r="M443" s="160"/>
      <c r="N443" s="161"/>
      <c r="O443" s="161"/>
      <c r="P443" s="161"/>
      <c r="Q443" s="161"/>
      <c r="R443" s="161"/>
      <c r="S443" s="161"/>
      <c r="T443" s="162"/>
      <c r="AT443" s="157" t="s">
        <v>137</v>
      </c>
      <c r="AU443" s="157" t="s">
        <v>135</v>
      </c>
      <c r="AV443" s="14" t="s">
        <v>135</v>
      </c>
      <c r="AW443" s="14" t="s">
        <v>4</v>
      </c>
      <c r="AX443" s="14" t="s">
        <v>79</v>
      </c>
      <c r="AY443" s="157" t="s">
        <v>127</v>
      </c>
    </row>
    <row r="444" spans="1:65" s="2" customFormat="1" ht="24" customHeight="1">
      <c r="A444" s="31"/>
      <c r="B444" s="136"/>
      <c r="C444" s="137" t="s">
        <v>555</v>
      </c>
      <c r="D444" s="137" t="s">
        <v>129</v>
      </c>
      <c r="E444" s="138" t="s">
        <v>556</v>
      </c>
      <c r="F444" s="139" t="s">
        <v>557</v>
      </c>
      <c r="G444" s="140" t="s">
        <v>132</v>
      </c>
      <c r="H444" s="141">
        <v>1157.8</v>
      </c>
      <c r="I444" s="142"/>
      <c r="J444" s="142">
        <f>ROUND(I444*H444,2)</f>
        <v>0</v>
      </c>
      <c r="K444" s="139" t="s">
        <v>133</v>
      </c>
      <c r="L444" s="32"/>
      <c r="M444" s="143" t="s">
        <v>3</v>
      </c>
      <c r="N444" s="144" t="s">
        <v>43</v>
      </c>
      <c r="O444" s="145">
        <v>3.3000000000000002E-2</v>
      </c>
      <c r="P444" s="145">
        <f>O444*H444</f>
        <v>38.2074</v>
      </c>
      <c r="Q444" s="145">
        <v>0</v>
      </c>
      <c r="R444" s="145">
        <f>Q444*H444</f>
        <v>0</v>
      </c>
      <c r="S444" s="145">
        <v>0</v>
      </c>
      <c r="T444" s="146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47" t="s">
        <v>134</v>
      </c>
      <c r="AT444" s="147" t="s">
        <v>129</v>
      </c>
      <c r="AU444" s="147" t="s">
        <v>135</v>
      </c>
      <c r="AY444" s="19" t="s">
        <v>127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9" t="s">
        <v>135</v>
      </c>
      <c r="BK444" s="148">
        <f>ROUND(I444*H444,2)</f>
        <v>0</v>
      </c>
      <c r="BL444" s="19" t="s">
        <v>134</v>
      </c>
      <c r="BM444" s="147" t="s">
        <v>558</v>
      </c>
    </row>
    <row r="445" spans="1:65" s="2" customFormat="1" ht="24" customHeight="1">
      <c r="A445" s="31"/>
      <c r="B445" s="136"/>
      <c r="C445" s="137" t="s">
        <v>559</v>
      </c>
      <c r="D445" s="137" t="s">
        <v>129</v>
      </c>
      <c r="E445" s="138" t="s">
        <v>560</v>
      </c>
      <c r="F445" s="139" t="s">
        <v>561</v>
      </c>
      <c r="G445" s="140" t="s">
        <v>275</v>
      </c>
      <c r="H445" s="141">
        <v>8</v>
      </c>
      <c r="I445" s="142"/>
      <c r="J445" s="142">
        <f>ROUND(I445*H445,2)</f>
        <v>0</v>
      </c>
      <c r="K445" s="139" t="s">
        <v>133</v>
      </c>
      <c r="L445" s="32"/>
      <c r="M445" s="143" t="s">
        <v>3</v>
      </c>
      <c r="N445" s="144" t="s">
        <v>43</v>
      </c>
      <c r="O445" s="145">
        <v>0.44900000000000001</v>
      </c>
      <c r="P445" s="145">
        <f>O445*H445</f>
        <v>3.5920000000000001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47" t="s">
        <v>134</v>
      </c>
      <c r="AT445" s="147" t="s">
        <v>129</v>
      </c>
      <c r="AU445" s="147" t="s">
        <v>135</v>
      </c>
      <c r="AY445" s="19" t="s">
        <v>127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9" t="s">
        <v>135</v>
      </c>
      <c r="BK445" s="148">
        <f>ROUND(I445*H445,2)</f>
        <v>0</v>
      </c>
      <c r="BL445" s="19" t="s">
        <v>134</v>
      </c>
      <c r="BM445" s="147" t="s">
        <v>562</v>
      </c>
    </row>
    <row r="446" spans="1:65" s="2" customFormat="1" ht="24" customHeight="1">
      <c r="A446" s="31"/>
      <c r="B446" s="136"/>
      <c r="C446" s="137" t="s">
        <v>563</v>
      </c>
      <c r="D446" s="137" t="s">
        <v>129</v>
      </c>
      <c r="E446" s="138" t="s">
        <v>564</v>
      </c>
      <c r="F446" s="139" t="s">
        <v>565</v>
      </c>
      <c r="G446" s="140" t="s">
        <v>275</v>
      </c>
      <c r="H446" s="141">
        <v>720</v>
      </c>
      <c r="I446" s="142"/>
      <c r="J446" s="142">
        <f>ROUND(I446*H446,2)</f>
        <v>0</v>
      </c>
      <c r="K446" s="139" t="s">
        <v>133</v>
      </c>
      <c r="L446" s="32"/>
      <c r="M446" s="143" t="s">
        <v>3</v>
      </c>
      <c r="N446" s="144" t="s">
        <v>43</v>
      </c>
      <c r="O446" s="145">
        <v>0</v>
      </c>
      <c r="P446" s="145">
        <f>O446*H446</f>
        <v>0</v>
      </c>
      <c r="Q446" s="145">
        <v>0</v>
      </c>
      <c r="R446" s="145">
        <f>Q446*H446</f>
        <v>0</v>
      </c>
      <c r="S446" s="145">
        <v>0</v>
      </c>
      <c r="T446" s="146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47" t="s">
        <v>134</v>
      </c>
      <c r="AT446" s="147" t="s">
        <v>129</v>
      </c>
      <c r="AU446" s="147" t="s">
        <v>135</v>
      </c>
      <c r="AY446" s="19" t="s">
        <v>127</v>
      </c>
      <c r="BE446" s="148">
        <f>IF(N446="základní",J446,0)</f>
        <v>0</v>
      </c>
      <c r="BF446" s="148">
        <f>IF(N446="snížená",J446,0)</f>
        <v>0</v>
      </c>
      <c r="BG446" s="148">
        <f>IF(N446="zákl. přenesená",J446,0)</f>
        <v>0</v>
      </c>
      <c r="BH446" s="148">
        <f>IF(N446="sníž. přenesená",J446,0)</f>
        <v>0</v>
      </c>
      <c r="BI446" s="148">
        <f>IF(N446="nulová",J446,0)</f>
        <v>0</v>
      </c>
      <c r="BJ446" s="19" t="s">
        <v>135</v>
      </c>
      <c r="BK446" s="148">
        <f>ROUND(I446*H446,2)</f>
        <v>0</v>
      </c>
      <c r="BL446" s="19" t="s">
        <v>134</v>
      </c>
      <c r="BM446" s="147" t="s">
        <v>566</v>
      </c>
    </row>
    <row r="447" spans="1:65" s="14" customFormat="1">
      <c r="B447" s="156"/>
      <c r="D447" s="150" t="s">
        <v>137</v>
      </c>
      <c r="F447" s="158" t="s">
        <v>567</v>
      </c>
      <c r="H447" s="159">
        <v>720</v>
      </c>
      <c r="L447" s="156"/>
      <c r="M447" s="160"/>
      <c r="N447" s="161"/>
      <c r="O447" s="161"/>
      <c r="P447" s="161"/>
      <c r="Q447" s="161"/>
      <c r="R447" s="161"/>
      <c r="S447" s="161"/>
      <c r="T447" s="162"/>
      <c r="AT447" s="157" t="s">
        <v>137</v>
      </c>
      <c r="AU447" s="157" t="s">
        <v>135</v>
      </c>
      <c r="AV447" s="14" t="s">
        <v>135</v>
      </c>
      <c r="AW447" s="14" t="s">
        <v>4</v>
      </c>
      <c r="AX447" s="14" t="s">
        <v>79</v>
      </c>
      <c r="AY447" s="157" t="s">
        <v>127</v>
      </c>
    </row>
    <row r="448" spans="1:65" s="2" customFormat="1" ht="24" customHeight="1">
      <c r="A448" s="31"/>
      <c r="B448" s="136"/>
      <c r="C448" s="137" t="s">
        <v>568</v>
      </c>
      <c r="D448" s="137" t="s">
        <v>129</v>
      </c>
      <c r="E448" s="138" t="s">
        <v>569</v>
      </c>
      <c r="F448" s="139" t="s">
        <v>570</v>
      </c>
      <c r="G448" s="140" t="s">
        <v>275</v>
      </c>
      <c r="H448" s="141">
        <v>8</v>
      </c>
      <c r="I448" s="142"/>
      <c r="J448" s="142">
        <f>ROUND(I448*H448,2)</f>
        <v>0</v>
      </c>
      <c r="K448" s="139" t="s">
        <v>133</v>
      </c>
      <c r="L448" s="32"/>
      <c r="M448" s="143" t="s">
        <v>3</v>
      </c>
      <c r="N448" s="144" t="s">
        <v>43</v>
      </c>
      <c r="O448" s="145">
        <v>0.30599999999999999</v>
      </c>
      <c r="P448" s="145">
        <f>O448*H448</f>
        <v>2.448</v>
      </c>
      <c r="Q448" s="145">
        <v>0</v>
      </c>
      <c r="R448" s="145">
        <f>Q448*H448</f>
        <v>0</v>
      </c>
      <c r="S448" s="145">
        <v>0</v>
      </c>
      <c r="T448" s="146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47" t="s">
        <v>134</v>
      </c>
      <c r="AT448" s="147" t="s">
        <v>129</v>
      </c>
      <c r="AU448" s="147" t="s">
        <v>135</v>
      </c>
      <c r="AY448" s="19" t="s">
        <v>127</v>
      </c>
      <c r="BE448" s="148">
        <f>IF(N448="základní",J448,0)</f>
        <v>0</v>
      </c>
      <c r="BF448" s="148">
        <f>IF(N448="snížená",J448,0)</f>
        <v>0</v>
      </c>
      <c r="BG448" s="148">
        <f>IF(N448="zákl. přenesená",J448,0)</f>
        <v>0</v>
      </c>
      <c r="BH448" s="148">
        <f>IF(N448="sníž. přenesená",J448,0)</f>
        <v>0</v>
      </c>
      <c r="BI448" s="148">
        <f>IF(N448="nulová",J448,0)</f>
        <v>0</v>
      </c>
      <c r="BJ448" s="19" t="s">
        <v>135</v>
      </c>
      <c r="BK448" s="148">
        <f>ROUND(I448*H448,2)</f>
        <v>0</v>
      </c>
      <c r="BL448" s="19" t="s">
        <v>134</v>
      </c>
      <c r="BM448" s="147" t="s">
        <v>571</v>
      </c>
    </row>
    <row r="449" spans="1:65" s="2" customFormat="1" ht="36" customHeight="1">
      <c r="A449" s="31"/>
      <c r="B449" s="136"/>
      <c r="C449" s="137" t="s">
        <v>572</v>
      </c>
      <c r="D449" s="137" t="s">
        <v>129</v>
      </c>
      <c r="E449" s="138" t="s">
        <v>573</v>
      </c>
      <c r="F449" s="139" t="s">
        <v>574</v>
      </c>
      <c r="G449" s="140" t="s">
        <v>132</v>
      </c>
      <c r="H449" s="141">
        <v>156.1</v>
      </c>
      <c r="I449" s="142"/>
      <c r="J449" s="142">
        <f>ROUND(I449*H449,2)</f>
        <v>0</v>
      </c>
      <c r="K449" s="139" t="s">
        <v>133</v>
      </c>
      <c r="L449" s="32"/>
      <c r="M449" s="143" t="s">
        <v>3</v>
      </c>
      <c r="N449" s="144" t="s">
        <v>43</v>
      </c>
      <c r="O449" s="145">
        <v>0.308</v>
      </c>
      <c r="P449" s="145">
        <f>O449*H449</f>
        <v>48.078800000000001</v>
      </c>
      <c r="Q449" s="145">
        <v>3.9499999999999998E-5</v>
      </c>
      <c r="R449" s="145">
        <f>Q449*H449</f>
        <v>6.165949999999999E-3</v>
      </c>
      <c r="S449" s="145">
        <v>0</v>
      </c>
      <c r="T449" s="146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47" t="s">
        <v>134</v>
      </c>
      <c r="AT449" s="147" t="s">
        <v>129</v>
      </c>
      <c r="AU449" s="147" t="s">
        <v>135</v>
      </c>
      <c r="AY449" s="19" t="s">
        <v>127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9" t="s">
        <v>135</v>
      </c>
      <c r="BK449" s="148">
        <f>ROUND(I449*H449,2)</f>
        <v>0</v>
      </c>
      <c r="BL449" s="19" t="s">
        <v>134</v>
      </c>
      <c r="BM449" s="147" t="s">
        <v>575</v>
      </c>
    </row>
    <row r="450" spans="1:65" s="13" customFormat="1">
      <c r="B450" s="149"/>
      <c r="D450" s="150" t="s">
        <v>137</v>
      </c>
      <c r="E450" s="151" t="s">
        <v>3</v>
      </c>
      <c r="F450" s="152" t="s">
        <v>138</v>
      </c>
      <c r="H450" s="151" t="s">
        <v>3</v>
      </c>
      <c r="L450" s="149"/>
      <c r="M450" s="153"/>
      <c r="N450" s="154"/>
      <c r="O450" s="154"/>
      <c r="P450" s="154"/>
      <c r="Q450" s="154"/>
      <c r="R450" s="154"/>
      <c r="S450" s="154"/>
      <c r="T450" s="155"/>
      <c r="AT450" s="151" t="s">
        <v>137</v>
      </c>
      <c r="AU450" s="151" t="s">
        <v>135</v>
      </c>
      <c r="AV450" s="13" t="s">
        <v>79</v>
      </c>
      <c r="AW450" s="13" t="s">
        <v>33</v>
      </c>
      <c r="AX450" s="13" t="s">
        <v>71</v>
      </c>
      <c r="AY450" s="151" t="s">
        <v>127</v>
      </c>
    </row>
    <row r="451" spans="1:65" s="13" customFormat="1">
      <c r="B451" s="149"/>
      <c r="D451" s="150" t="s">
        <v>137</v>
      </c>
      <c r="E451" s="151" t="s">
        <v>3</v>
      </c>
      <c r="F451" s="152" t="s">
        <v>501</v>
      </c>
      <c r="H451" s="151" t="s">
        <v>3</v>
      </c>
      <c r="L451" s="149"/>
      <c r="M451" s="153"/>
      <c r="N451" s="154"/>
      <c r="O451" s="154"/>
      <c r="P451" s="154"/>
      <c r="Q451" s="154"/>
      <c r="R451" s="154"/>
      <c r="S451" s="154"/>
      <c r="T451" s="155"/>
      <c r="AT451" s="151" t="s">
        <v>137</v>
      </c>
      <c r="AU451" s="151" t="s">
        <v>135</v>
      </c>
      <c r="AV451" s="13" t="s">
        <v>79</v>
      </c>
      <c r="AW451" s="13" t="s">
        <v>33</v>
      </c>
      <c r="AX451" s="13" t="s">
        <v>71</v>
      </c>
      <c r="AY451" s="151" t="s">
        <v>127</v>
      </c>
    </row>
    <row r="452" spans="1:65" s="14" customFormat="1">
      <c r="B452" s="156"/>
      <c r="D452" s="150" t="s">
        <v>137</v>
      </c>
      <c r="E452" s="157" t="s">
        <v>3</v>
      </c>
      <c r="F452" s="158" t="s">
        <v>502</v>
      </c>
      <c r="H452" s="159">
        <v>56.1</v>
      </c>
      <c r="L452" s="156"/>
      <c r="M452" s="160"/>
      <c r="N452" s="161"/>
      <c r="O452" s="161"/>
      <c r="P452" s="161"/>
      <c r="Q452" s="161"/>
      <c r="R452" s="161"/>
      <c r="S452" s="161"/>
      <c r="T452" s="162"/>
      <c r="AT452" s="157" t="s">
        <v>137</v>
      </c>
      <c r="AU452" s="157" t="s">
        <v>135</v>
      </c>
      <c r="AV452" s="14" t="s">
        <v>135</v>
      </c>
      <c r="AW452" s="14" t="s">
        <v>33</v>
      </c>
      <c r="AX452" s="14" t="s">
        <v>71</v>
      </c>
      <c r="AY452" s="157" t="s">
        <v>127</v>
      </c>
    </row>
    <row r="453" spans="1:65" s="13" customFormat="1">
      <c r="B453" s="149"/>
      <c r="D453" s="150" t="s">
        <v>137</v>
      </c>
      <c r="E453" s="151" t="s">
        <v>3</v>
      </c>
      <c r="F453" s="152" t="s">
        <v>576</v>
      </c>
      <c r="H453" s="151" t="s">
        <v>3</v>
      </c>
      <c r="L453" s="149"/>
      <c r="M453" s="153"/>
      <c r="N453" s="154"/>
      <c r="O453" s="154"/>
      <c r="P453" s="154"/>
      <c r="Q453" s="154"/>
      <c r="R453" s="154"/>
      <c r="S453" s="154"/>
      <c r="T453" s="155"/>
      <c r="AT453" s="151" t="s">
        <v>137</v>
      </c>
      <c r="AU453" s="151" t="s">
        <v>135</v>
      </c>
      <c r="AV453" s="13" t="s">
        <v>79</v>
      </c>
      <c r="AW453" s="13" t="s">
        <v>33</v>
      </c>
      <c r="AX453" s="13" t="s">
        <v>71</v>
      </c>
      <c r="AY453" s="151" t="s">
        <v>127</v>
      </c>
    </row>
    <row r="454" spans="1:65" s="14" customFormat="1">
      <c r="B454" s="156"/>
      <c r="D454" s="150" t="s">
        <v>137</v>
      </c>
      <c r="E454" s="157" t="s">
        <v>3</v>
      </c>
      <c r="F454" s="158" t="s">
        <v>577</v>
      </c>
      <c r="H454" s="159">
        <v>100</v>
      </c>
      <c r="L454" s="156"/>
      <c r="M454" s="160"/>
      <c r="N454" s="161"/>
      <c r="O454" s="161"/>
      <c r="P454" s="161"/>
      <c r="Q454" s="161"/>
      <c r="R454" s="161"/>
      <c r="S454" s="161"/>
      <c r="T454" s="162"/>
      <c r="AT454" s="157" t="s">
        <v>137</v>
      </c>
      <c r="AU454" s="157" t="s">
        <v>135</v>
      </c>
      <c r="AV454" s="14" t="s">
        <v>135</v>
      </c>
      <c r="AW454" s="14" t="s">
        <v>33</v>
      </c>
      <c r="AX454" s="14" t="s">
        <v>71</v>
      </c>
      <c r="AY454" s="157" t="s">
        <v>127</v>
      </c>
    </row>
    <row r="455" spans="1:65" s="15" customFormat="1">
      <c r="B455" s="163"/>
      <c r="D455" s="150" t="s">
        <v>137</v>
      </c>
      <c r="E455" s="164" t="s">
        <v>3</v>
      </c>
      <c r="F455" s="165" t="s">
        <v>142</v>
      </c>
      <c r="H455" s="166">
        <v>156.1</v>
      </c>
      <c r="L455" s="163"/>
      <c r="M455" s="167"/>
      <c r="N455" s="168"/>
      <c r="O455" s="168"/>
      <c r="P455" s="168"/>
      <c r="Q455" s="168"/>
      <c r="R455" s="168"/>
      <c r="S455" s="168"/>
      <c r="T455" s="169"/>
      <c r="AT455" s="164" t="s">
        <v>137</v>
      </c>
      <c r="AU455" s="164" t="s">
        <v>135</v>
      </c>
      <c r="AV455" s="15" t="s">
        <v>134</v>
      </c>
      <c r="AW455" s="15" t="s">
        <v>33</v>
      </c>
      <c r="AX455" s="15" t="s">
        <v>79</v>
      </c>
      <c r="AY455" s="164" t="s">
        <v>127</v>
      </c>
    </row>
    <row r="456" spans="1:65" s="2" customFormat="1" ht="36" customHeight="1">
      <c r="A456" s="31"/>
      <c r="B456" s="136"/>
      <c r="C456" s="137" t="s">
        <v>578</v>
      </c>
      <c r="D456" s="137" t="s">
        <v>129</v>
      </c>
      <c r="E456" s="138" t="s">
        <v>579</v>
      </c>
      <c r="F456" s="139" t="s">
        <v>580</v>
      </c>
      <c r="G456" s="140" t="s">
        <v>132</v>
      </c>
      <c r="H456" s="141">
        <v>26.225000000000001</v>
      </c>
      <c r="I456" s="142"/>
      <c r="J456" s="142">
        <f>ROUND(I456*H456,2)</f>
        <v>0</v>
      </c>
      <c r="K456" s="139" t="s">
        <v>133</v>
      </c>
      <c r="L456" s="32"/>
      <c r="M456" s="143" t="s">
        <v>3</v>
      </c>
      <c r="N456" s="144" t="s">
        <v>43</v>
      </c>
      <c r="O456" s="145">
        <v>0.28399999999999997</v>
      </c>
      <c r="P456" s="145">
        <f>O456*H456</f>
        <v>7.4478999999999997</v>
      </c>
      <c r="Q456" s="145">
        <v>0</v>
      </c>
      <c r="R456" s="145">
        <f>Q456*H456</f>
        <v>0</v>
      </c>
      <c r="S456" s="145">
        <v>0.26100000000000001</v>
      </c>
      <c r="T456" s="146">
        <f>S456*H456</f>
        <v>6.8447250000000004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47" t="s">
        <v>134</v>
      </c>
      <c r="AT456" s="147" t="s">
        <v>129</v>
      </c>
      <c r="AU456" s="147" t="s">
        <v>135</v>
      </c>
      <c r="AY456" s="19" t="s">
        <v>127</v>
      </c>
      <c r="BE456" s="148">
        <f>IF(N456="základní",J456,0)</f>
        <v>0</v>
      </c>
      <c r="BF456" s="148">
        <f>IF(N456="snížená",J456,0)</f>
        <v>0</v>
      </c>
      <c r="BG456" s="148">
        <f>IF(N456="zákl. přenesená",J456,0)</f>
        <v>0</v>
      </c>
      <c r="BH456" s="148">
        <f>IF(N456="sníž. přenesená",J456,0)</f>
        <v>0</v>
      </c>
      <c r="BI456" s="148">
        <f>IF(N456="nulová",J456,0)</f>
        <v>0</v>
      </c>
      <c r="BJ456" s="19" t="s">
        <v>135</v>
      </c>
      <c r="BK456" s="148">
        <f>ROUND(I456*H456,2)</f>
        <v>0</v>
      </c>
      <c r="BL456" s="19" t="s">
        <v>134</v>
      </c>
      <c r="BM456" s="147" t="s">
        <v>581</v>
      </c>
    </row>
    <row r="457" spans="1:65" s="13" customFormat="1">
      <c r="B457" s="149"/>
      <c r="D457" s="150" t="s">
        <v>137</v>
      </c>
      <c r="E457" s="151" t="s">
        <v>3</v>
      </c>
      <c r="F457" s="152" t="s">
        <v>138</v>
      </c>
      <c r="H457" s="151" t="s">
        <v>3</v>
      </c>
      <c r="L457" s="149"/>
      <c r="M457" s="153"/>
      <c r="N457" s="154"/>
      <c r="O457" s="154"/>
      <c r="P457" s="154"/>
      <c r="Q457" s="154"/>
      <c r="R457" s="154"/>
      <c r="S457" s="154"/>
      <c r="T457" s="155"/>
      <c r="AT457" s="151" t="s">
        <v>137</v>
      </c>
      <c r="AU457" s="151" t="s">
        <v>135</v>
      </c>
      <c r="AV457" s="13" t="s">
        <v>79</v>
      </c>
      <c r="AW457" s="13" t="s">
        <v>33</v>
      </c>
      <c r="AX457" s="13" t="s">
        <v>71</v>
      </c>
      <c r="AY457" s="151" t="s">
        <v>127</v>
      </c>
    </row>
    <row r="458" spans="1:65" s="13" customFormat="1">
      <c r="B458" s="149"/>
      <c r="D458" s="150" t="s">
        <v>137</v>
      </c>
      <c r="E458" s="151" t="s">
        <v>3</v>
      </c>
      <c r="F458" s="152" t="s">
        <v>582</v>
      </c>
      <c r="H458" s="151" t="s">
        <v>3</v>
      </c>
      <c r="L458" s="149"/>
      <c r="M458" s="153"/>
      <c r="N458" s="154"/>
      <c r="O458" s="154"/>
      <c r="P458" s="154"/>
      <c r="Q458" s="154"/>
      <c r="R458" s="154"/>
      <c r="S458" s="154"/>
      <c r="T458" s="155"/>
      <c r="AT458" s="151" t="s">
        <v>137</v>
      </c>
      <c r="AU458" s="151" t="s">
        <v>135</v>
      </c>
      <c r="AV458" s="13" t="s">
        <v>79</v>
      </c>
      <c r="AW458" s="13" t="s">
        <v>33</v>
      </c>
      <c r="AX458" s="13" t="s">
        <v>71</v>
      </c>
      <c r="AY458" s="151" t="s">
        <v>127</v>
      </c>
    </row>
    <row r="459" spans="1:65" s="14" customFormat="1">
      <c r="B459" s="156"/>
      <c r="D459" s="150" t="s">
        <v>137</v>
      </c>
      <c r="E459" s="157" t="s">
        <v>3</v>
      </c>
      <c r="F459" s="158" t="s">
        <v>583</v>
      </c>
      <c r="H459" s="159">
        <v>28.05</v>
      </c>
      <c r="L459" s="156"/>
      <c r="M459" s="160"/>
      <c r="N459" s="161"/>
      <c r="O459" s="161"/>
      <c r="P459" s="161"/>
      <c r="Q459" s="161"/>
      <c r="R459" s="161"/>
      <c r="S459" s="161"/>
      <c r="T459" s="162"/>
      <c r="AT459" s="157" t="s">
        <v>137</v>
      </c>
      <c r="AU459" s="157" t="s">
        <v>135</v>
      </c>
      <c r="AV459" s="14" t="s">
        <v>135</v>
      </c>
      <c r="AW459" s="14" t="s">
        <v>33</v>
      </c>
      <c r="AX459" s="14" t="s">
        <v>71</v>
      </c>
      <c r="AY459" s="157" t="s">
        <v>127</v>
      </c>
    </row>
    <row r="460" spans="1:65" s="14" customFormat="1">
      <c r="B460" s="156"/>
      <c r="D460" s="150" t="s">
        <v>137</v>
      </c>
      <c r="E460" s="157" t="s">
        <v>3</v>
      </c>
      <c r="F460" s="158" t="s">
        <v>141</v>
      </c>
      <c r="H460" s="159">
        <v>-1.825</v>
      </c>
      <c r="L460" s="156"/>
      <c r="M460" s="160"/>
      <c r="N460" s="161"/>
      <c r="O460" s="161"/>
      <c r="P460" s="161"/>
      <c r="Q460" s="161"/>
      <c r="R460" s="161"/>
      <c r="S460" s="161"/>
      <c r="T460" s="162"/>
      <c r="AT460" s="157" t="s">
        <v>137</v>
      </c>
      <c r="AU460" s="157" t="s">
        <v>135</v>
      </c>
      <c r="AV460" s="14" t="s">
        <v>135</v>
      </c>
      <c r="AW460" s="14" t="s">
        <v>33</v>
      </c>
      <c r="AX460" s="14" t="s">
        <v>71</v>
      </c>
      <c r="AY460" s="157" t="s">
        <v>127</v>
      </c>
    </row>
    <row r="461" spans="1:65" s="15" customFormat="1">
      <c r="B461" s="163"/>
      <c r="D461" s="150" t="s">
        <v>137</v>
      </c>
      <c r="E461" s="164" t="s">
        <v>3</v>
      </c>
      <c r="F461" s="165" t="s">
        <v>142</v>
      </c>
      <c r="H461" s="166">
        <v>26.225000000000001</v>
      </c>
      <c r="L461" s="163"/>
      <c r="M461" s="167"/>
      <c r="N461" s="168"/>
      <c r="O461" s="168"/>
      <c r="P461" s="168"/>
      <c r="Q461" s="168"/>
      <c r="R461" s="168"/>
      <c r="S461" s="168"/>
      <c r="T461" s="169"/>
      <c r="AT461" s="164" t="s">
        <v>137</v>
      </c>
      <c r="AU461" s="164" t="s">
        <v>135</v>
      </c>
      <c r="AV461" s="15" t="s">
        <v>134</v>
      </c>
      <c r="AW461" s="15" t="s">
        <v>33</v>
      </c>
      <c r="AX461" s="15" t="s">
        <v>79</v>
      </c>
      <c r="AY461" s="164" t="s">
        <v>127</v>
      </c>
    </row>
    <row r="462" spans="1:65" s="2" customFormat="1" ht="24" customHeight="1">
      <c r="A462" s="31"/>
      <c r="B462" s="136"/>
      <c r="C462" s="137" t="s">
        <v>584</v>
      </c>
      <c r="D462" s="137" t="s">
        <v>129</v>
      </c>
      <c r="E462" s="138" t="s">
        <v>585</v>
      </c>
      <c r="F462" s="139" t="s">
        <v>586</v>
      </c>
      <c r="G462" s="140" t="s">
        <v>145</v>
      </c>
      <c r="H462" s="141">
        <v>0.34699999999999998</v>
      </c>
      <c r="I462" s="142"/>
      <c r="J462" s="142">
        <f>ROUND(I462*H462,2)</f>
        <v>0</v>
      </c>
      <c r="K462" s="139" t="s">
        <v>133</v>
      </c>
      <c r="L462" s="32"/>
      <c r="M462" s="143" t="s">
        <v>3</v>
      </c>
      <c r="N462" s="144" t="s">
        <v>43</v>
      </c>
      <c r="O462" s="145">
        <v>10.88</v>
      </c>
      <c r="P462" s="145">
        <f>O462*H462</f>
        <v>3.77536</v>
      </c>
      <c r="Q462" s="145">
        <v>0</v>
      </c>
      <c r="R462" s="145">
        <f>Q462*H462</f>
        <v>0</v>
      </c>
      <c r="S462" s="145">
        <v>2.2000000000000002</v>
      </c>
      <c r="T462" s="146">
        <f>S462*H462</f>
        <v>0.76339999999999997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47" t="s">
        <v>134</v>
      </c>
      <c r="AT462" s="147" t="s">
        <v>129</v>
      </c>
      <c r="AU462" s="147" t="s">
        <v>135</v>
      </c>
      <c r="AY462" s="19" t="s">
        <v>127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9" t="s">
        <v>135</v>
      </c>
      <c r="BK462" s="148">
        <f>ROUND(I462*H462,2)</f>
        <v>0</v>
      </c>
      <c r="BL462" s="19" t="s">
        <v>134</v>
      </c>
      <c r="BM462" s="147" t="s">
        <v>587</v>
      </c>
    </row>
    <row r="463" spans="1:65" s="13" customFormat="1">
      <c r="B463" s="149"/>
      <c r="D463" s="150" t="s">
        <v>137</v>
      </c>
      <c r="E463" s="151" t="s">
        <v>3</v>
      </c>
      <c r="F463" s="152" t="s">
        <v>138</v>
      </c>
      <c r="H463" s="151" t="s">
        <v>3</v>
      </c>
      <c r="L463" s="149"/>
      <c r="M463" s="153"/>
      <c r="N463" s="154"/>
      <c r="O463" s="154"/>
      <c r="P463" s="154"/>
      <c r="Q463" s="154"/>
      <c r="R463" s="154"/>
      <c r="S463" s="154"/>
      <c r="T463" s="155"/>
      <c r="AT463" s="151" t="s">
        <v>137</v>
      </c>
      <c r="AU463" s="151" t="s">
        <v>135</v>
      </c>
      <c r="AV463" s="13" t="s">
        <v>79</v>
      </c>
      <c r="AW463" s="13" t="s">
        <v>33</v>
      </c>
      <c r="AX463" s="13" t="s">
        <v>71</v>
      </c>
      <c r="AY463" s="151" t="s">
        <v>127</v>
      </c>
    </row>
    <row r="464" spans="1:65" s="13" customFormat="1">
      <c r="B464" s="149"/>
      <c r="D464" s="150" t="s">
        <v>137</v>
      </c>
      <c r="E464" s="151" t="s">
        <v>3</v>
      </c>
      <c r="F464" s="152" t="s">
        <v>189</v>
      </c>
      <c r="H464" s="151" t="s">
        <v>3</v>
      </c>
      <c r="L464" s="149"/>
      <c r="M464" s="153"/>
      <c r="N464" s="154"/>
      <c r="O464" s="154"/>
      <c r="P464" s="154"/>
      <c r="Q464" s="154"/>
      <c r="R464" s="154"/>
      <c r="S464" s="154"/>
      <c r="T464" s="155"/>
      <c r="AT464" s="151" t="s">
        <v>137</v>
      </c>
      <c r="AU464" s="151" t="s">
        <v>135</v>
      </c>
      <c r="AV464" s="13" t="s">
        <v>79</v>
      </c>
      <c r="AW464" s="13" t="s">
        <v>33</v>
      </c>
      <c r="AX464" s="13" t="s">
        <v>71</v>
      </c>
      <c r="AY464" s="151" t="s">
        <v>127</v>
      </c>
    </row>
    <row r="465" spans="1:65" s="14" customFormat="1">
      <c r="B465" s="156"/>
      <c r="D465" s="150" t="s">
        <v>137</v>
      </c>
      <c r="E465" s="157" t="s">
        <v>3</v>
      </c>
      <c r="F465" s="158" t="s">
        <v>588</v>
      </c>
      <c r="H465" s="159">
        <v>0.34699999999999998</v>
      </c>
      <c r="L465" s="156"/>
      <c r="M465" s="160"/>
      <c r="N465" s="161"/>
      <c r="O465" s="161"/>
      <c r="P465" s="161"/>
      <c r="Q465" s="161"/>
      <c r="R465" s="161"/>
      <c r="S465" s="161"/>
      <c r="T465" s="162"/>
      <c r="AT465" s="157" t="s">
        <v>137</v>
      </c>
      <c r="AU465" s="157" t="s">
        <v>135</v>
      </c>
      <c r="AV465" s="14" t="s">
        <v>135</v>
      </c>
      <c r="AW465" s="14" t="s">
        <v>33</v>
      </c>
      <c r="AX465" s="14" t="s">
        <v>79</v>
      </c>
      <c r="AY465" s="157" t="s">
        <v>127</v>
      </c>
    </row>
    <row r="466" spans="1:65" s="2" customFormat="1" ht="24" customHeight="1">
      <c r="A466" s="31"/>
      <c r="B466" s="136"/>
      <c r="C466" s="137" t="s">
        <v>589</v>
      </c>
      <c r="D466" s="137" t="s">
        <v>129</v>
      </c>
      <c r="E466" s="138" t="s">
        <v>590</v>
      </c>
      <c r="F466" s="139" t="s">
        <v>591</v>
      </c>
      <c r="G466" s="140" t="s">
        <v>132</v>
      </c>
      <c r="H466" s="141">
        <v>56.1</v>
      </c>
      <c r="I466" s="142"/>
      <c r="J466" s="142">
        <f>ROUND(I466*H466,2)</f>
        <v>0</v>
      </c>
      <c r="K466" s="139" t="s">
        <v>133</v>
      </c>
      <c r="L466" s="32"/>
      <c r="M466" s="143" t="s">
        <v>3</v>
      </c>
      <c r="N466" s="144" t="s">
        <v>43</v>
      </c>
      <c r="O466" s="145">
        <v>0.43</v>
      </c>
      <c r="P466" s="145">
        <f>O466*H466</f>
        <v>24.123000000000001</v>
      </c>
      <c r="Q466" s="145">
        <v>0</v>
      </c>
      <c r="R466" s="145">
        <f>Q466*H466</f>
        <v>0</v>
      </c>
      <c r="S466" s="145">
        <v>0.09</v>
      </c>
      <c r="T466" s="146">
        <f>S466*H466</f>
        <v>5.0490000000000004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47" t="s">
        <v>134</v>
      </c>
      <c r="AT466" s="147" t="s">
        <v>129</v>
      </c>
      <c r="AU466" s="147" t="s">
        <v>135</v>
      </c>
      <c r="AY466" s="19" t="s">
        <v>127</v>
      </c>
      <c r="BE466" s="148">
        <f>IF(N466="základní",J466,0)</f>
        <v>0</v>
      </c>
      <c r="BF466" s="148">
        <f>IF(N466="snížená",J466,0)</f>
        <v>0</v>
      </c>
      <c r="BG466" s="148">
        <f>IF(N466="zákl. přenesená",J466,0)</f>
        <v>0</v>
      </c>
      <c r="BH466" s="148">
        <f>IF(N466="sníž. přenesená",J466,0)</f>
        <v>0</v>
      </c>
      <c r="BI466" s="148">
        <f>IF(N466="nulová",J466,0)</f>
        <v>0</v>
      </c>
      <c r="BJ466" s="19" t="s">
        <v>135</v>
      </c>
      <c r="BK466" s="148">
        <f>ROUND(I466*H466,2)</f>
        <v>0</v>
      </c>
      <c r="BL466" s="19" t="s">
        <v>134</v>
      </c>
      <c r="BM466" s="147" t="s">
        <v>592</v>
      </c>
    </row>
    <row r="467" spans="1:65" s="13" customFormat="1">
      <c r="B467" s="149"/>
      <c r="D467" s="150" t="s">
        <v>137</v>
      </c>
      <c r="E467" s="151" t="s">
        <v>3</v>
      </c>
      <c r="F467" s="152" t="s">
        <v>138</v>
      </c>
      <c r="H467" s="151" t="s">
        <v>3</v>
      </c>
      <c r="L467" s="149"/>
      <c r="M467" s="153"/>
      <c r="N467" s="154"/>
      <c r="O467" s="154"/>
      <c r="P467" s="154"/>
      <c r="Q467" s="154"/>
      <c r="R467" s="154"/>
      <c r="S467" s="154"/>
      <c r="T467" s="155"/>
      <c r="AT467" s="151" t="s">
        <v>137</v>
      </c>
      <c r="AU467" s="151" t="s">
        <v>135</v>
      </c>
      <c r="AV467" s="13" t="s">
        <v>79</v>
      </c>
      <c r="AW467" s="13" t="s">
        <v>33</v>
      </c>
      <c r="AX467" s="13" t="s">
        <v>71</v>
      </c>
      <c r="AY467" s="151" t="s">
        <v>127</v>
      </c>
    </row>
    <row r="468" spans="1:65" s="13" customFormat="1">
      <c r="B468" s="149"/>
      <c r="D468" s="150" t="s">
        <v>137</v>
      </c>
      <c r="E468" s="151" t="s">
        <v>3</v>
      </c>
      <c r="F468" s="152" t="s">
        <v>501</v>
      </c>
      <c r="H468" s="151" t="s">
        <v>3</v>
      </c>
      <c r="L468" s="149"/>
      <c r="M468" s="153"/>
      <c r="N468" s="154"/>
      <c r="O468" s="154"/>
      <c r="P468" s="154"/>
      <c r="Q468" s="154"/>
      <c r="R468" s="154"/>
      <c r="S468" s="154"/>
      <c r="T468" s="155"/>
      <c r="AT468" s="151" t="s">
        <v>137</v>
      </c>
      <c r="AU468" s="151" t="s">
        <v>135</v>
      </c>
      <c r="AV468" s="13" t="s">
        <v>79</v>
      </c>
      <c r="AW468" s="13" t="s">
        <v>33</v>
      </c>
      <c r="AX468" s="13" t="s">
        <v>71</v>
      </c>
      <c r="AY468" s="151" t="s">
        <v>127</v>
      </c>
    </row>
    <row r="469" spans="1:65" s="14" customFormat="1">
      <c r="B469" s="156"/>
      <c r="D469" s="150" t="s">
        <v>137</v>
      </c>
      <c r="E469" s="157" t="s">
        <v>3</v>
      </c>
      <c r="F469" s="158" t="s">
        <v>502</v>
      </c>
      <c r="H469" s="159">
        <v>56.1</v>
      </c>
      <c r="L469" s="156"/>
      <c r="M469" s="160"/>
      <c r="N469" s="161"/>
      <c r="O469" s="161"/>
      <c r="P469" s="161"/>
      <c r="Q469" s="161"/>
      <c r="R469" s="161"/>
      <c r="S469" s="161"/>
      <c r="T469" s="162"/>
      <c r="AT469" s="157" t="s">
        <v>137</v>
      </c>
      <c r="AU469" s="157" t="s">
        <v>135</v>
      </c>
      <c r="AV469" s="14" t="s">
        <v>135</v>
      </c>
      <c r="AW469" s="14" t="s">
        <v>33</v>
      </c>
      <c r="AX469" s="14" t="s">
        <v>79</v>
      </c>
      <c r="AY469" s="157" t="s">
        <v>127</v>
      </c>
    </row>
    <row r="470" spans="1:65" s="2" customFormat="1" ht="24" customHeight="1">
      <c r="A470" s="31"/>
      <c r="B470" s="136"/>
      <c r="C470" s="137" t="s">
        <v>593</v>
      </c>
      <c r="D470" s="137" t="s">
        <v>129</v>
      </c>
      <c r="E470" s="138" t="s">
        <v>594</v>
      </c>
      <c r="F470" s="139" t="s">
        <v>595</v>
      </c>
      <c r="G470" s="140" t="s">
        <v>145</v>
      </c>
      <c r="H470" s="141">
        <v>0.34699999999999998</v>
      </c>
      <c r="I470" s="142"/>
      <c r="J470" s="142">
        <f>ROUND(I470*H470,2)</f>
        <v>0</v>
      </c>
      <c r="K470" s="139" t="s">
        <v>133</v>
      </c>
      <c r="L470" s="32"/>
      <c r="M470" s="143" t="s">
        <v>3</v>
      </c>
      <c r="N470" s="144" t="s">
        <v>43</v>
      </c>
      <c r="O470" s="145">
        <v>4.8280000000000003</v>
      </c>
      <c r="P470" s="145">
        <f>O470*H470</f>
        <v>1.675316</v>
      </c>
      <c r="Q470" s="145">
        <v>0</v>
      </c>
      <c r="R470" s="145">
        <f>Q470*H470</f>
        <v>0</v>
      </c>
      <c r="S470" s="145">
        <v>4.3999999999999997E-2</v>
      </c>
      <c r="T470" s="146">
        <f>S470*H470</f>
        <v>1.5267999999999999E-2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47" t="s">
        <v>134</v>
      </c>
      <c r="AT470" s="147" t="s">
        <v>129</v>
      </c>
      <c r="AU470" s="147" t="s">
        <v>135</v>
      </c>
      <c r="AY470" s="19" t="s">
        <v>127</v>
      </c>
      <c r="BE470" s="148">
        <f>IF(N470="základní",J470,0)</f>
        <v>0</v>
      </c>
      <c r="BF470" s="148">
        <f>IF(N470="snížená",J470,0)</f>
        <v>0</v>
      </c>
      <c r="BG470" s="148">
        <f>IF(N470="zákl. přenesená",J470,0)</f>
        <v>0</v>
      </c>
      <c r="BH470" s="148">
        <f>IF(N470="sníž. přenesená",J470,0)</f>
        <v>0</v>
      </c>
      <c r="BI470" s="148">
        <f>IF(N470="nulová",J470,0)</f>
        <v>0</v>
      </c>
      <c r="BJ470" s="19" t="s">
        <v>135</v>
      </c>
      <c r="BK470" s="148">
        <f>ROUND(I470*H470,2)</f>
        <v>0</v>
      </c>
      <c r="BL470" s="19" t="s">
        <v>134</v>
      </c>
      <c r="BM470" s="147" t="s">
        <v>596</v>
      </c>
    </row>
    <row r="471" spans="1:65" s="2" customFormat="1" ht="36" customHeight="1">
      <c r="A471" s="31"/>
      <c r="B471" s="136"/>
      <c r="C471" s="137" t="s">
        <v>597</v>
      </c>
      <c r="D471" s="137" t="s">
        <v>129</v>
      </c>
      <c r="E471" s="138" t="s">
        <v>598</v>
      </c>
      <c r="F471" s="139" t="s">
        <v>599</v>
      </c>
      <c r="G471" s="140" t="s">
        <v>132</v>
      </c>
      <c r="H471" s="141">
        <v>61.454999999999998</v>
      </c>
      <c r="I471" s="142"/>
      <c r="J471" s="142">
        <f>ROUND(I471*H471,2)</f>
        <v>0</v>
      </c>
      <c r="K471" s="139" t="s">
        <v>133</v>
      </c>
      <c r="L471" s="32"/>
      <c r="M471" s="143" t="s">
        <v>3</v>
      </c>
      <c r="N471" s="144" t="s">
        <v>43</v>
      </c>
      <c r="O471" s="145">
        <v>0.16200000000000001</v>
      </c>
      <c r="P471" s="145">
        <f>O471*H471</f>
        <v>9.9557099999999998</v>
      </c>
      <c r="Q471" s="145">
        <v>0</v>
      </c>
      <c r="R471" s="145">
        <f>Q471*H471</f>
        <v>0</v>
      </c>
      <c r="S471" s="145">
        <v>3.5000000000000003E-2</v>
      </c>
      <c r="T471" s="146">
        <f>S471*H471</f>
        <v>2.150925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47" t="s">
        <v>134</v>
      </c>
      <c r="AT471" s="147" t="s">
        <v>129</v>
      </c>
      <c r="AU471" s="147" t="s">
        <v>135</v>
      </c>
      <c r="AY471" s="19" t="s">
        <v>127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9" t="s">
        <v>135</v>
      </c>
      <c r="BK471" s="148">
        <f>ROUND(I471*H471,2)</f>
        <v>0</v>
      </c>
      <c r="BL471" s="19" t="s">
        <v>134</v>
      </c>
      <c r="BM471" s="147" t="s">
        <v>600</v>
      </c>
    </row>
    <row r="472" spans="1:65" s="13" customFormat="1">
      <c r="B472" s="149"/>
      <c r="D472" s="150" t="s">
        <v>137</v>
      </c>
      <c r="E472" s="151" t="s">
        <v>3</v>
      </c>
      <c r="F472" s="152" t="s">
        <v>138</v>
      </c>
      <c r="H472" s="151" t="s">
        <v>3</v>
      </c>
      <c r="L472" s="149"/>
      <c r="M472" s="153"/>
      <c r="N472" s="154"/>
      <c r="O472" s="154"/>
      <c r="P472" s="154"/>
      <c r="Q472" s="154"/>
      <c r="R472" s="154"/>
      <c r="S472" s="154"/>
      <c r="T472" s="155"/>
      <c r="AT472" s="151" t="s">
        <v>137</v>
      </c>
      <c r="AU472" s="151" t="s">
        <v>135</v>
      </c>
      <c r="AV472" s="13" t="s">
        <v>79</v>
      </c>
      <c r="AW472" s="13" t="s">
        <v>33</v>
      </c>
      <c r="AX472" s="13" t="s">
        <v>71</v>
      </c>
      <c r="AY472" s="151" t="s">
        <v>127</v>
      </c>
    </row>
    <row r="473" spans="1:65" s="13" customFormat="1">
      <c r="B473" s="149"/>
      <c r="D473" s="150" t="s">
        <v>137</v>
      </c>
      <c r="E473" s="151" t="s">
        <v>3</v>
      </c>
      <c r="F473" s="152" t="s">
        <v>501</v>
      </c>
      <c r="H473" s="151" t="s">
        <v>3</v>
      </c>
      <c r="L473" s="149"/>
      <c r="M473" s="153"/>
      <c r="N473" s="154"/>
      <c r="O473" s="154"/>
      <c r="P473" s="154"/>
      <c r="Q473" s="154"/>
      <c r="R473" s="154"/>
      <c r="S473" s="154"/>
      <c r="T473" s="155"/>
      <c r="AT473" s="151" t="s">
        <v>137</v>
      </c>
      <c r="AU473" s="151" t="s">
        <v>135</v>
      </c>
      <c r="AV473" s="13" t="s">
        <v>79</v>
      </c>
      <c r="AW473" s="13" t="s">
        <v>33</v>
      </c>
      <c r="AX473" s="13" t="s">
        <v>71</v>
      </c>
      <c r="AY473" s="151" t="s">
        <v>127</v>
      </c>
    </row>
    <row r="474" spans="1:65" s="14" customFormat="1">
      <c r="B474" s="156"/>
      <c r="D474" s="150" t="s">
        <v>137</v>
      </c>
      <c r="E474" s="157" t="s">
        <v>3</v>
      </c>
      <c r="F474" s="158" t="s">
        <v>502</v>
      </c>
      <c r="H474" s="159">
        <v>56.1</v>
      </c>
      <c r="L474" s="156"/>
      <c r="M474" s="160"/>
      <c r="N474" s="161"/>
      <c r="O474" s="161"/>
      <c r="P474" s="161"/>
      <c r="Q474" s="161"/>
      <c r="R474" s="161"/>
      <c r="S474" s="161"/>
      <c r="T474" s="162"/>
      <c r="AT474" s="157" t="s">
        <v>137</v>
      </c>
      <c r="AU474" s="157" t="s">
        <v>135</v>
      </c>
      <c r="AV474" s="14" t="s">
        <v>135</v>
      </c>
      <c r="AW474" s="14" t="s">
        <v>33</v>
      </c>
      <c r="AX474" s="14" t="s">
        <v>71</v>
      </c>
      <c r="AY474" s="157" t="s">
        <v>127</v>
      </c>
    </row>
    <row r="475" spans="1:65" s="14" customFormat="1">
      <c r="B475" s="156"/>
      <c r="D475" s="150" t="s">
        <v>137</v>
      </c>
      <c r="E475" s="157" t="s">
        <v>3</v>
      </c>
      <c r="F475" s="158" t="s">
        <v>601</v>
      </c>
      <c r="H475" s="159">
        <v>5.3550000000000004</v>
      </c>
      <c r="L475" s="156"/>
      <c r="M475" s="160"/>
      <c r="N475" s="161"/>
      <c r="O475" s="161"/>
      <c r="P475" s="161"/>
      <c r="Q475" s="161"/>
      <c r="R475" s="161"/>
      <c r="S475" s="161"/>
      <c r="T475" s="162"/>
      <c r="AT475" s="157" t="s">
        <v>137</v>
      </c>
      <c r="AU475" s="157" t="s">
        <v>135</v>
      </c>
      <c r="AV475" s="14" t="s">
        <v>135</v>
      </c>
      <c r="AW475" s="14" t="s">
        <v>33</v>
      </c>
      <c r="AX475" s="14" t="s">
        <v>71</v>
      </c>
      <c r="AY475" s="157" t="s">
        <v>127</v>
      </c>
    </row>
    <row r="476" spans="1:65" s="15" customFormat="1">
      <c r="B476" s="163"/>
      <c r="D476" s="150" t="s">
        <v>137</v>
      </c>
      <c r="E476" s="164" t="s">
        <v>3</v>
      </c>
      <c r="F476" s="165" t="s">
        <v>142</v>
      </c>
      <c r="H476" s="166">
        <v>61.454999999999998</v>
      </c>
      <c r="L476" s="163"/>
      <c r="M476" s="167"/>
      <c r="N476" s="168"/>
      <c r="O476" s="168"/>
      <c r="P476" s="168"/>
      <c r="Q476" s="168"/>
      <c r="R476" s="168"/>
      <c r="S476" s="168"/>
      <c r="T476" s="169"/>
      <c r="AT476" s="164" t="s">
        <v>137</v>
      </c>
      <c r="AU476" s="164" t="s">
        <v>135</v>
      </c>
      <c r="AV476" s="15" t="s">
        <v>134</v>
      </c>
      <c r="AW476" s="15" t="s">
        <v>33</v>
      </c>
      <c r="AX476" s="15" t="s">
        <v>79</v>
      </c>
      <c r="AY476" s="164" t="s">
        <v>127</v>
      </c>
    </row>
    <row r="477" spans="1:65" s="2" customFormat="1" ht="48" customHeight="1">
      <c r="A477" s="31"/>
      <c r="B477" s="136"/>
      <c r="C477" s="137" t="s">
        <v>602</v>
      </c>
      <c r="D477" s="137" t="s">
        <v>129</v>
      </c>
      <c r="E477" s="138" t="s">
        <v>603</v>
      </c>
      <c r="F477" s="139" t="s">
        <v>604</v>
      </c>
      <c r="G477" s="140" t="s">
        <v>132</v>
      </c>
      <c r="H477" s="141">
        <v>3.85</v>
      </c>
      <c r="I477" s="142"/>
      <c r="J477" s="142">
        <f>ROUND(I477*H477,2)</f>
        <v>0</v>
      </c>
      <c r="K477" s="139" t="s">
        <v>133</v>
      </c>
      <c r="L477" s="32"/>
      <c r="M477" s="143" t="s">
        <v>3</v>
      </c>
      <c r="N477" s="144" t="s">
        <v>43</v>
      </c>
      <c r="O477" s="145">
        <v>0.27700000000000002</v>
      </c>
      <c r="P477" s="145">
        <f>O477*H477</f>
        <v>1.0664500000000001</v>
      </c>
      <c r="Q477" s="145">
        <v>0</v>
      </c>
      <c r="R477" s="145">
        <f>Q477*H477</f>
        <v>0</v>
      </c>
      <c r="S477" s="145">
        <v>7.3999999999999996E-2</v>
      </c>
      <c r="T477" s="146">
        <f>S477*H477</f>
        <v>0.28489999999999999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47" t="s">
        <v>134</v>
      </c>
      <c r="AT477" s="147" t="s">
        <v>129</v>
      </c>
      <c r="AU477" s="147" t="s">
        <v>135</v>
      </c>
      <c r="AY477" s="19" t="s">
        <v>127</v>
      </c>
      <c r="BE477" s="148">
        <f>IF(N477="základní",J477,0)</f>
        <v>0</v>
      </c>
      <c r="BF477" s="148">
        <f>IF(N477="snížená",J477,0)</f>
        <v>0</v>
      </c>
      <c r="BG477" s="148">
        <f>IF(N477="zákl. přenesená",J477,0)</f>
        <v>0</v>
      </c>
      <c r="BH477" s="148">
        <f>IF(N477="sníž. přenesená",J477,0)</f>
        <v>0</v>
      </c>
      <c r="BI477" s="148">
        <f>IF(N477="nulová",J477,0)</f>
        <v>0</v>
      </c>
      <c r="BJ477" s="19" t="s">
        <v>135</v>
      </c>
      <c r="BK477" s="148">
        <f>ROUND(I477*H477,2)</f>
        <v>0</v>
      </c>
      <c r="BL477" s="19" t="s">
        <v>134</v>
      </c>
      <c r="BM477" s="147" t="s">
        <v>605</v>
      </c>
    </row>
    <row r="478" spans="1:65" s="13" customFormat="1">
      <c r="B478" s="149"/>
      <c r="D478" s="150" t="s">
        <v>137</v>
      </c>
      <c r="E478" s="151" t="s">
        <v>3</v>
      </c>
      <c r="F478" s="152" t="s">
        <v>138</v>
      </c>
      <c r="H478" s="151" t="s">
        <v>3</v>
      </c>
      <c r="L478" s="149"/>
      <c r="M478" s="153"/>
      <c r="N478" s="154"/>
      <c r="O478" s="154"/>
      <c r="P478" s="154"/>
      <c r="Q478" s="154"/>
      <c r="R478" s="154"/>
      <c r="S478" s="154"/>
      <c r="T478" s="155"/>
      <c r="AT478" s="151" t="s">
        <v>137</v>
      </c>
      <c r="AU478" s="151" t="s">
        <v>135</v>
      </c>
      <c r="AV478" s="13" t="s">
        <v>79</v>
      </c>
      <c r="AW478" s="13" t="s">
        <v>33</v>
      </c>
      <c r="AX478" s="13" t="s">
        <v>71</v>
      </c>
      <c r="AY478" s="151" t="s">
        <v>127</v>
      </c>
    </row>
    <row r="479" spans="1:65" s="13" customFormat="1">
      <c r="B479" s="149"/>
      <c r="D479" s="150" t="s">
        <v>137</v>
      </c>
      <c r="E479" s="151" t="s">
        <v>3</v>
      </c>
      <c r="F479" s="152" t="s">
        <v>189</v>
      </c>
      <c r="H479" s="151" t="s">
        <v>3</v>
      </c>
      <c r="L479" s="149"/>
      <c r="M479" s="153"/>
      <c r="N479" s="154"/>
      <c r="O479" s="154"/>
      <c r="P479" s="154"/>
      <c r="Q479" s="154"/>
      <c r="R479" s="154"/>
      <c r="S479" s="154"/>
      <c r="T479" s="155"/>
      <c r="AT479" s="151" t="s">
        <v>137</v>
      </c>
      <c r="AU479" s="151" t="s">
        <v>135</v>
      </c>
      <c r="AV479" s="13" t="s">
        <v>79</v>
      </c>
      <c r="AW479" s="13" t="s">
        <v>33</v>
      </c>
      <c r="AX479" s="13" t="s">
        <v>71</v>
      </c>
      <c r="AY479" s="151" t="s">
        <v>127</v>
      </c>
    </row>
    <row r="480" spans="1:65" s="14" customFormat="1">
      <c r="B480" s="156"/>
      <c r="D480" s="150" t="s">
        <v>137</v>
      </c>
      <c r="E480" s="157" t="s">
        <v>3</v>
      </c>
      <c r="F480" s="158" t="s">
        <v>606</v>
      </c>
      <c r="H480" s="159">
        <v>3.85</v>
      </c>
      <c r="L480" s="156"/>
      <c r="M480" s="160"/>
      <c r="N480" s="161"/>
      <c r="O480" s="161"/>
      <c r="P480" s="161"/>
      <c r="Q480" s="161"/>
      <c r="R480" s="161"/>
      <c r="S480" s="161"/>
      <c r="T480" s="162"/>
      <c r="AT480" s="157" t="s">
        <v>137</v>
      </c>
      <c r="AU480" s="157" t="s">
        <v>135</v>
      </c>
      <c r="AV480" s="14" t="s">
        <v>135</v>
      </c>
      <c r="AW480" s="14" t="s">
        <v>33</v>
      </c>
      <c r="AX480" s="14" t="s">
        <v>79</v>
      </c>
      <c r="AY480" s="157" t="s">
        <v>127</v>
      </c>
    </row>
    <row r="481" spans="1:65" s="2" customFormat="1" ht="24" customHeight="1">
      <c r="A481" s="31"/>
      <c r="B481" s="136"/>
      <c r="C481" s="137" t="s">
        <v>607</v>
      </c>
      <c r="D481" s="137" t="s">
        <v>129</v>
      </c>
      <c r="E481" s="138" t="s">
        <v>608</v>
      </c>
      <c r="F481" s="139" t="s">
        <v>609</v>
      </c>
      <c r="G481" s="140" t="s">
        <v>275</v>
      </c>
      <c r="H481" s="141">
        <v>92.05</v>
      </c>
      <c r="I481" s="142"/>
      <c r="J481" s="142">
        <f>ROUND(I481*H481,2)</f>
        <v>0</v>
      </c>
      <c r="K481" s="139" t="s">
        <v>133</v>
      </c>
      <c r="L481" s="32"/>
      <c r="M481" s="143" t="s">
        <v>3</v>
      </c>
      <c r="N481" s="144" t="s">
        <v>43</v>
      </c>
      <c r="O481" s="145">
        <v>9.8000000000000004E-2</v>
      </c>
      <c r="P481" s="145">
        <f>O481*H481</f>
        <v>9.0208999999999993</v>
      </c>
      <c r="Q481" s="145">
        <v>0</v>
      </c>
      <c r="R481" s="145">
        <f>Q481*H481</f>
        <v>0</v>
      </c>
      <c r="S481" s="145">
        <v>8.9999999999999993E-3</v>
      </c>
      <c r="T481" s="146">
        <f>S481*H481</f>
        <v>0.82844999999999991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47" t="s">
        <v>134</v>
      </c>
      <c r="AT481" s="147" t="s">
        <v>129</v>
      </c>
      <c r="AU481" s="147" t="s">
        <v>135</v>
      </c>
      <c r="AY481" s="19" t="s">
        <v>127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9" t="s">
        <v>135</v>
      </c>
      <c r="BK481" s="148">
        <f>ROUND(I481*H481,2)</f>
        <v>0</v>
      </c>
      <c r="BL481" s="19" t="s">
        <v>134</v>
      </c>
      <c r="BM481" s="147" t="s">
        <v>610</v>
      </c>
    </row>
    <row r="482" spans="1:65" s="13" customFormat="1">
      <c r="B482" s="149"/>
      <c r="D482" s="150" t="s">
        <v>137</v>
      </c>
      <c r="E482" s="151" t="s">
        <v>3</v>
      </c>
      <c r="F482" s="152" t="s">
        <v>138</v>
      </c>
      <c r="H482" s="151" t="s">
        <v>3</v>
      </c>
      <c r="L482" s="149"/>
      <c r="M482" s="153"/>
      <c r="N482" s="154"/>
      <c r="O482" s="154"/>
      <c r="P482" s="154"/>
      <c r="Q482" s="154"/>
      <c r="R482" s="154"/>
      <c r="S482" s="154"/>
      <c r="T482" s="155"/>
      <c r="AT482" s="151" t="s">
        <v>137</v>
      </c>
      <c r="AU482" s="151" t="s">
        <v>135</v>
      </c>
      <c r="AV482" s="13" t="s">
        <v>79</v>
      </c>
      <c r="AW482" s="13" t="s">
        <v>33</v>
      </c>
      <c r="AX482" s="13" t="s">
        <v>71</v>
      </c>
      <c r="AY482" s="151" t="s">
        <v>127</v>
      </c>
    </row>
    <row r="483" spans="1:65" s="13" customFormat="1">
      <c r="B483" s="149"/>
      <c r="D483" s="150" t="s">
        <v>137</v>
      </c>
      <c r="E483" s="151" t="s">
        <v>3</v>
      </c>
      <c r="F483" s="152" t="s">
        <v>501</v>
      </c>
      <c r="H483" s="151" t="s">
        <v>3</v>
      </c>
      <c r="L483" s="149"/>
      <c r="M483" s="153"/>
      <c r="N483" s="154"/>
      <c r="O483" s="154"/>
      <c r="P483" s="154"/>
      <c r="Q483" s="154"/>
      <c r="R483" s="154"/>
      <c r="S483" s="154"/>
      <c r="T483" s="155"/>
      <c r="AT483" s="151" t="s">
        <v>137</v>
      </c>
      <c r="AU483" s="151" t="s">
        <v>135</v>
      </c>
      <c r="AV483" s="13" t="s">
        <v>79</v>
      </c>
      <c r="AW483" s="13" t="s">
        <v>33</v>
      </c>
      <c r="AX483" s="13" t="s">
        <v>71</v>
      </c>
      <c r="AY483" s="151" t="s">
        <v>127</v>
      </c>
    </row>
    <row r="484" spans="1:65" s="14" customFormat="1">
      <c r="B484" s="156"/>
      <c r="D484" s="150" t="s">
        <v>137</v>
      </c>
      <c r="E484" s="157" t="s">
        <v>3</v>
      </c>
      <c r="F484" s="158" t="s">
        <v>611</v>
      </c>
      <c r="H484" s="159">
        <v>87.55</v>
      </c>
      <c r="L484" s="156"/>
      <c r="M484" s="160"/>
      <c r="N484" s="161"/>
      <c r="O484" s="161"/>
      <c r="P484" s="161"/>
      <c r="Q484" s="161"/>
      <c r="R484" s="161"/>
      <c r="S484" s="161"/>
      <c r="T484" s="162"/>
      <c r="AT484" s="157" t="s">
        <v>137</v>
      </c>
      <c r="AU484" s="157" t="s">
        <v>135</v>
      </c>
      <c r="AV484" s="14" t="s">
        <v>135</v>
      </c>
      <c r="AW484" s="14" t="s">
        <v>33</v>
      </c>
      <c r="AX484" s="14" t="s">
        <v>71</v>
      </c>
      <c r="AY484" s="157" t="s">
        <v>127</v>
      </c>
    </row>
    <row r="485" spans="1:65" s="13" customFormat="1">
      <c r="B485" s="149"/>
      <c r="D485" s="150" t="s">
        <v>137</v>
      </c>
      <c r="E485" s="151" t="s">
        <v>3</v>
      </c>
      <c r="F485" s="152" t="s">
        <v>189</v>
      </c>
      <c r="H485" s="151" t="s">
        <v>3</v>
      </c>
      <c r="L485" s="149"/>
      <c r="M485" s="153"/>
      <c r="N485" s="154"/>
      <c r="O485" s="154"/>
      <c r="P485" s="154"/>
      <c r="Q485" s="154"/>
      <c r="R485" s="154"/>
      <c r="S485" s="154"/>
      <c r="T485" s="155"/>
      <c r="AT485" s="151" t="s">
        <v>137</v>
      </c>
      <c r="AU485" s="151" t="s">
        <v>135</v>
      </c>
      <c r="AV485" s="13" t="s">
        <v>79</v>
      </c>
      <c r="AW485" s="13" t="s">
        <v>33</v>
      </c>
      <c r="AX485" s="13" t="s">
        <v>71</v>
      </c>
      <c r="AY485" s="151" t="s">
        <v>127</v>
      </c>
    </row>
    <row r="486" spans="1:65" s="14" customFormat="1">
      <c r="B486" s="156"/>
      <c r="D486" s="150" t="s">
        <v>137</v>
      </c>
      <c r="E486" s="157" t="s">
        <v>3</v>
      </c>
      <c r="F486" s="158" t="s">
        <v>612</v>
      </c>
      <c r="H486" s="159">
        <v>4.5</v>
      </c>
      <c r="L486" s="156"/>
      <c r="M486" s="160"/>
      <c r="N486" s="161"/>
      <c r="O486" s="161"/>
      <c r="P486" s="161"/>
      <c r="Q486" s="161"/>
      <c r="R486" s="161"/>
      <c r="S486" s="161"/>
      <c r="T486" s="162"/>
      <c r="AT486" s="157" t="s">
        <v>137</v>
      </c>
      <c r="AU486" s="157" t="s">
        <v>135</v>
      </c>
      <c r="AV486" s="14" t="s">
        <v>135</v>
      </c>
      <c r="AW486" s="14" t="s">
        <v>33</v>
      </c>
      <c r="AX486" s="14" t="s">
        <v>71</v>
      </c>
      <c r="AY486" s="157" t="s">
        <v>127</v>
      </c>
    </row>
    <row r="487" spans="1:65" s="15" customFormat="1">
      <c r="B487" s="163"/>
      <c r="D487" s="150" t="s">
        <v>137</v>
      </c>
      <c r="E487" s="164" t="s">
        <v>3</v>
      </c>
      <c r="F487" s="165" t="s">
        <v>142</v>
      </c>
      <c r="H487" s="166">
        <v>92.05</v>
      </c>
      <c r="L487" s="163"/>
      <c r="M487" s="167"/>
      <c r="N487" s="168"/>
      <c r="O487" s="168"/>
      <c r="P487" s="168"/>
      <c r="Q487" s="168"/>
      <c r="R487" s="168"/>
      <c r="S487" s="168"/>
      <c r="T487" s="169"/>
      <c r="AT487" s="164" t="s">
        <v>137</v>
      </c>
      <c r="AU487" s="164" t="s">
        <v>135</v>
      </c>
      <c r="AV487" s="15" t="s">
        <v>134</v>
      </c>
      <c r="AW487" s="15" t="s">
        <v>33</v>
      </c>
      <c r="AX487" s="15" t="s">
        <v>79</v>
      </c>
      <c r="AY487" s="164" t="s">
        <v>127</v>
      </c>
    </row>
    <row r="488" spans="1:65" s="2" customFormat="1" ht="36" customHeight="1">
      <c r="A488" s="31"/>
      <c r="B488" s="136"/>
      <c r="C488" s="137" t="s">
        <v>613</v>
      </c>
      <c r="D488" s="137" t="s">
        <v>129</v>
      </c>
      <c r="E488" s="138" t="s">
        <v>614</v>
      </c>
      <c r="F488" s="139" t="s">
        <v>615</v>
      </c>
      <c r="G488" s="140" t="s">
        <v>132</v>
      </c>
      <c r="H488" s="141">
        <v>10.702999999999999</v>
      </c>
      <c r="I488" s="142"/>
      <c r="J488" s="142">
        <f>ROUND(I488*H488,2)</f>
        <v>0</v>
      </c>
      <c r="K488" s="139" t="s">
        <v>133</v>
      </c>
      <c r="L488" s="32"/>
      <c r="M488" s="143" t="s">
        <v>3</v>
      </c>
      <c r="N488" s="144" t="s">
        <v>43</v>
      </c>
      <c r="O488" s="145">
        <v>0.71799999999999997</v>
      </c>
      <c r="P488" s="145">
        <f>O488*H488</f>
        <v>7.684753999999999</v>
      </c>
      <c r="Q488" s="145">
        <v>0</v>
      </c>
      <c r="R488" s="145">
        <f>Q488*H488</f>
        <v>0</v>
      </c>
      <c r="S488" s="145">
        <v>6.3E-2</v>
      </c>
      <c r="T488" s="146">
        <f>S488*H488</f>
        <v>0.67428899999999992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47" t="s">
        <v>134</v>
      </c>
      <c r="AT488" s="147" t="s">
        <v>129</v>
      </c>
      <c r="AU488" s="147" t="s">
        <v>135</v>
      </c>
      <c r="AY488" s="19" t="s">
        <v>127</v>
      </c>
      <c r="BE488" s="148">
        <f>IF(N488="základní",J488,0)</f>
        <v>0</v>
      </c>
      <c r="BF488" s="148">
        <f>IF(N488="snížená",J488,0)</f>
        <v>0</v>
      </c>
      <c r="BG488" s="148">
        <f>IF(N488="zákl. přenesená",J488,0)</f>
        <v>0</v>
      </c>
      <c r="BH488" s="148">
        <f>IF(N488="sníž. přenesená",J488,0)</f>
        <v>0</v>
      </c>
      <c r="BI488" s="148">
        <f>IF(N488="nulová",J488,0)</f>
        <v>0</v>
      </c>
      <c r="BJ488" s="19" t="s">
        <v>135</v>
      </c>
      <c r="BK488" s="148">
        <f>ROUND(I488*H488,2)</f>
        <v>0</v>
      </c>
      <c r="BL488" s="19" t="s">
        <v>134</v>
      </c>
      <c r="BM488" s="147" t="s">
        <v>616</v>
      </c>
    </row>
    <row r="489" spans="1:65" s="13" customFormat="1">
      <c r="B489" s="149"/>
      <c r="D489" s="150" t="s">
        <v>137</v>
      </c>
      <c r="E489" s="151" t="s">
        <v>3</v>
      </c>
      <c r="F489" s="152" t="s">
        <v>138</v>
      </c>
      <c r="H489" s="151" t="s">
        <v>3</v>
      </c>
      <c r="L489" s="149"/>
      <c r="M489" s="153"/>
      <c r="N489" s="154"/>
      <c r="O489" s="154"/>
      <c r="P489" s="154"/>
      <c r="Q489" s="154"/>
      <c r="R489" s="154"/>
      <c r="S489" s="154"/>
      <c r="T489" s="155"/>
      <c r="AT489" s="151" t="s">
        <v>137</v>
      </c>
      <c r="AU489" s="151" t="s">
        <v>135</v>
      </c>
      <c r="AV489" s="13" t="s">
        <v>79</v>
      </c>
      <c r="AW489" s="13" t="s">
        <v>33</v>
      </c>
      <c r="AX489" s="13" t="s">
        <v>71</v>
      </c>
      <c r="AY489" s="151" t="s">
        <v>127</v>
      </c>
    </row>
    <row r="490" spans="1:65" s="13" customFormat="1">
      <c r="B490" s="149"/>
      <c r="D490" s="150" t="s">
        <v>137</v>
      </c>
      <c r="E490" s="151" t="s">
        <v>3</v>
      </c>
      <c r="F490" s="152" t="s">
        <v>189</v>
      </c>
      <c r="H490" s="151" t="s">
        <v>3</v>
      </c>
      <c r="L490" s="149"/>
      <c r="M490" s="153"/>
      <c r="N490" s="154"/>
      <c r="O490" s="154"/>
      <c r="P490" s="154"/>
      <c r="Q490" s="154"/>
      <c r="R490" s="154"/>
      <c r="S490" s="154"/>
      <c r="T490" s="155"/>
      <c r="AT490" s="151" t="s">
        <v>137</v>
      </c>
      <c r="AU490" s="151" t="s">
        <v>135</v>
      </c>
      <c r="AV490" s="13" t="s">
        <v>79</v>
      </c>
      <c r="AW490" s="13" t="s">
        <v>33</v>
      </c>
      <c r="AX490" s="13" t="s">
        <v>71</v>
      </c>
      <c r="AY490" s="151" t="s">
        <v>127</v>
      </c>
    </row>
    <row r="491" spans="1:65" s="14" customFormat="1">
      <c r="B491" s="156"/>
      <c r="D491" s="150" t="s">
        <v>137</v>
      </c>
      <c r="E491" s="157" t="s">
        <v>3</v>
      </c>
      <c r="F491" s="158" t="s">
        <v>483</v>
      </c>
      <c r="H491" s="159">
        <v>2.94</v>
      </c>
      <c r="L491" s="156"/>
      <c r="M491" s="160"/>
      <c r="N491" s="161"/>
      <c r="O491" s="161"/>
      <c r="P491" s="161"/>
      <c r="Q491" s="161"/>
      <c r="R491" s="161"/>
      <c r="S491" s="161"/>
      <c r="T491" s="162"/>
      <c r="AT491" s="157" t="s">
        <v>137</v>
      </c>
      <c r="AU491" s="157" t="s">
        <v>135</v>
      </c>
      <c r="AV491" s="14" t="s">
        <v>135</v>
      </c>
      <c r="AW491" s="14" t="s">
        <v>33</v>
      </c>
      <c r="AX491" s="14" t="s">
        <v>71</v>
      </c>
      <c r="AY491" s="157" t="s">
        <v>127</v>
      </c>
    </row>
    <row r="492" spans="1:65" s="13" customFormat="1">
      <c r="B492" s="149"/>
      <c r="D492" s="150" t="s">
        <v>137</v>
      </c>
      <c r="E492" s="151" t="s">
        <v>3</v>
      </c>
      <c r="F492" s="152" t="s">
        <v>191</v>
      </c>
      <c r="H492" s="151" t="s">
        <v>3</v>
      </c>
      <c r="L492" s="149"/>
      <c r="M492" s="153"/>
      <c r="N492" s="154"/>
      <c r="O492" s="154"/>
      <c r="P492" s="154"/>
      <c r="Q492" s="154"/>
      <c r="R492" s="154"/>
      <c r="S492" s="154"/>
      <c r="T492" s="155"/>
      <c r="AT492" s="151" t="s">
        <v>137</v>
      </c>
      <c r="AU492" s="151" t="s">
        <v>135</v>
      </c>
      <c r="AV492" s="13" t="s">
        <v>79</v>
      </c>
      <c r="AW492" s="13" t="s">
        <v>33</v>
      </c>
      <c r="AX492" s="13" t="s">
        <v>71</v>
      </c>
      <c r="AY492" s="151" t="s">
        <v>127</v>
      </c>
    </row>
    <row r="493" spans="1:65" s="14" customFormat="1">
      <c r="B493" s="156"/>
      <c r="D493" s="150" t="s">
        <v>137</v>
      </c>
      <c r="E493" s="157" t="s">
        <v>3</v>
      </c>
      <c r="F493" s="158" t="s">
        <v>617</v>
      </c>
      <c r="H493" s="159">
        <v>7.7629999999999999</v>
      </c>
      <c r="L493" s="156"/>
      <c r="M493" s="160"/>
      <c r="N493" s="161"/>
      <c r="O493" s="161"/>
      <c r="P493" s="161"/>
      <c r="Q493" s="161"/>
      <c r="R493" s="161"/>
      <c r="S493" s="161"/>
      <c r="T493" s="162"/>
      <c r="AT493" s="157" t="s">
        <v>137</v>
      </c>
      <c r="AU493" s="157" t="s">
        <v>135</v>
      </c>
      <c r="AV493" s="14" t="s">
        <v>135</v>
      </c>
      <c r="AW493" s="14" t="s">
        <v>33</v>
      </c>
      <c r="AX493" s="14" t="s">
        <v>71</v>
      </c>
      <c r="AY493" s="157" t="s">
        <v>127</v>
      </c>
    </row>
    <row r="494" spans="1:65" s="15" customFormat="1">
      <c r="B494" s="163"/>
      <c r="D494" s="150" t="s">
        <v>137</v>
      </c>
      <c r="E494" s="164" t="s">
        <v>3</v>
      </c>
      <c r="F494" s="165" t="s">
        <v>142</v>
      </c>
      <c r="H494" s="166">
        <v>10.702999999999999</v>
      </c>
      <c r="L494" s="163"/>
      <c r="M494" s="167"/>
      <c r="N494" s="168"/>
      <c r="O494" s="168"/>
      <c r="P494" s="168"/>
      <c r="Q494" s="168"/>
      <c r="R494" s="168"/>
      <c r="S494" s="168"/>
      <c r="T494" s="169"/>
      <c r="AT494" s="164" t="s">
        <v>137</v>
      </c>
      <c r="AU494" s="164" t="s">
        <v>135</v>
      </c>
      <c r="AV494" s="15" t="s">
        <v>134</v>
      </c>
      <c r="AW494" s="15" t="s">
        <v>33</v>
      </c>
      <c r="AX494" s="15" t="s">
        <v>79</v>
      </c>
      <c r="AY494" s="164" t="s">
        <v>127</v>
      </c>
    </row>
    <row r="495" spans="1:65" s="2" customFormat="1" ht="36" customHeight="1">
      <c r="A495" s="31"/>
      <c r="B495" s="136"/>
      <c r="C495" s="137" t="s">
        <v>618</v>
      </c>
      <c r="D495" s="137" t="s">
        <v>129</v>
      </c>
      <c r="E495" s="138" t="s">
        <v>619</v>
      </c>
      <c r="F495" s="139" t="s">
        <v>620</v>
      </c>
      <c r="G495" s="140" t="s">
        <v>132</v>
      </c>
      <c r="H495" s="141">
        <v>7.6849999999999996</v>
      </c>
      <c r="I495" s="142"/>
      <c r="J495" s="142">
        <f>ROUND(I495*H495,2)</f>
        <v>0</v>
      </c>
      <c r="K495" s="139" t="s">
        <v>621</v>
      </c>
      <c r="L495" s="32"/>
      <c r="M495" s="143" t="s">
        <v>3</v>
      </c>
      <c r="N495" s="144" t="s">
        <v>43</v>
      </c>
      <c r="O495" s="145">
        <v>0.33200000000000002</v>
      </c>
      <c r="P495" s="145">
        <f>O495*H495</f>
        <v>2.5514199999999998</v>
      </c>
      <c r="Q495" s="145">
        <v>0</v>
      </c>
      <c r="R495" s="145">
        <f>Q495*H495</f>
        <v>0</v>
      </c>
      <c r="S495" s="145">
        <v>2.5000000000000001E-2</v>
      </c>
      <c r="T495" s="146">
        <f>S495*H495</f>
        <v>0.19212499999999999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47" t="s">
        <v>134</v>
      </c>
      <c r="AT495" s="147" t="s">
        <v>129</v>
      </c>
      <c r="AU495" s="147" t="s">
        <v>135</v>
      </c>
      <c r="AY495" s="19" t="s">
        <v>127</v>
      </c>
      <c r="BE495" s="148">
        <f>IF(N495="základní",J495,0)</f>
        <v>0</v>
      </c>
      <c r="BF495" s="148">
        <f>IF(N495="snížená",J495,0)</f>
        <v>0</v>
      </c>
      <c r="BG495" s="148">
        <f>IF(N495="zákl. přenesená",J495,0)</f>
        <v>0</v>
      </c>
      <c r="BH495" s="148">
        <f>IF(N495="sníž. přenesená",J495,0)</f>
        <v>0</v>
      </c>
      <c r="BI495" s="148">
        <f>IF(N495="nulová",J495,0)</f>
        <v>0</v>
      </c>
      <c r="BJ495" s="19" t="s">
        <v>135</v>
      </c>
      <c r="BK495" s="148">
        <f>ROUND(I495*H495,2)</f>
        <v>0</v>
      </c>
      <c r="BL495" s="19" t="s">
        <v>134</v>
      </c>
      <c r="BM495" s="147" t="s">
        <v>622</v>
      </c>
    </row>
    <row r="496" spans="1:65" s="13" customFormat="1">
      <c r="B496" s="149"/>
      <c r="D496" s="150" t="s">
        <v>137</v>
      </c>
      <c r="E496" s="151" t="s">
        <v>3</v>
      </c>
      <c r="F496" s="152" t="s">
        <v>138</v>
      </c>
      <c r="H496" s="151" t="s">
        <v>3</v>
      </c>
      <c r="L496" s="149"/>
      <c r="M496" s="153"/>
      <c r="N496" s="154"/>
      <c r="O496" s="154"/>
      <c r="P496" s="154"/>
      <c r="Q496" s="154"/>
      <c r="R496" s="154"/>
      <c r="S496" s="154"/>
      <c r="T496" s="155"/>
      <c r="AT496" s="151" t="s">
        <v>137</v>
      </c>
      <c r="AU496" s="151" t="s">
        <v>135</v>
      </c>
      <c r="AV496" s="13" t="s">
        <v>79</v>
      </c>
      <c r="AW496" s="13" t="s">
        <v>33</v>
      </c>
      <c r="AX496" s="13" t="s">
        <v>71</v>
      </c>
      <c r="AY496" s="151" t="s">
        <v>127</v>
      </c>
    </row>
    <row r="497" spans="1:65" s="13" customFormat="1">
      <c r="B497" s="149"/>
      <c r="D497" s="150" t="s">
        <v>137</v>
      </c>
      <c r="E497" s="151" t="s">
        <v>3</v>
      </c>
      <c r="F497" s="152" t="s">
        <v>623</v>
      </c>
      <c r="H497" s="151" t="s">
        <v>3</v>
      </c>
      <c r="L497" s="149"/>
      <c r="M497" s="153"/>
      <c r="N497" s="154"/>
      <c r="O497" s="154"/>
      <c r="P497" s="154"/>
      <c r="Q497" s="154"/>
      <c r="R497" s="154"/>
      <c r="S497" s="154"/>
      <c r="T497" s="155"/>
      <c r="AT497" s="151" t="s">
        <v>137</v>
      </c>
      <c r="AU497" s="151" t="s">
        <v>135</v>
      </c>
      <c r="AV497" s="13" t="s">
        <v>79</v>
      </c>
      <c r="AW497" s="13" t="s">
        <v>33</v>
      </c>
      <c r="AX497" s="13" t="s">
        <v>71</v>
      </c>
      <c r="AY497" s="151" t="s">
        <v>127</v>
      </c>
    </row>
    <row r="498" spans="1:65" s="14" customFormat="1">
      <c r="B498" s="156"/>
      <c r="D498" s="150" t="s">
        <v>137</v>
      </c>
      <c r="E498" s="157" t="s">
        <v>3</v>
      </c>
      <c r="F498" s="158" t="s">
        <v>624</v>
      </c>
      <c r="H498" s="159">
        <v>7.6849999999999996</v>
      </c>
      <c r="L498" s="156"/>
      <c r="M498" s="160"/>
      <c r="N498" s="161"/>
      <c r="O498" s="161"/>
      <c r="P498" s="161"/>
      <c r="Q498" s="161"/>
      <c r="R498" s="161"/>
      <c r="S498" s="161"/>
      <c r="T498" s="162"/>
      <c r="AT498" s="157" t="s">
        <v>137</v>
      </c>
      <c r="AU498" s="157" t="s">
        <v>135</v>
      </c>
      <c r="AV498" s="14" t="s">
        <v>135</v>
      </c>
      <c r="AW498" s="14" t="s">
        <v>33</v>
      </c>
      <c r="AX498" s="14" t="s">
        <v>79</v>
      </c>
      <c r="AY498" s="157" t="s">
        <v>127</v>
      </c>
    </row>
    <row r="499" spans="1:65" s="2" customFormat="1" ht="36" customHeight="1">
      <c r="A499" s="31"/>
      <c r="B499" s="136"/>
      <c r="C499" s="137" t="s">
        <v>625</v>
      </c>
      <c r="D499" s="137" t="s">
        <v>129</v>
      </c>
      <c r="E499" s="138" t="s">
        <v>626</v>
      </c>
      <c r="F499" s="139" t="s">
        <v>627</v>
      </c>
      <c r="G499" s="140" t="s">
        <v>132</v>
      </c>
      <c r="H499" s="141">
        <v>1161.81</v>
      </c>
      <c r="I499" s="142"/>
      <c r="J499" s="142">
        <f>ROUND(I499*H499,2)</f>
        <v>0</v>
      </c>
      <c r="K499" s="139" t="s">
        <v>133</v>
      </c>
      <c r="L499" s="32"/>
      <c r="M499" s="143" t="s">
        <v>3</v>
      </c>
      <c r="N499" s="144" t="s">
        <v>43</v>
      </c>
      <c r="O499" s="145">
        <v>3.3000000000000002E-2</v>
      </c>
      <c r="P499" s="145">
        <f>O499*H499</f>
        <v>38.339730000000003</v>
      </c>
      <c r="Q499" s="145">
        <v>0</v>
      </c>
      <c r="R499" s="145">
        <f>Q499*H499</f>
        <v>0</v>
      </c>
      <c r="S499" s="145">
        <v>5.0000000000000001E-3</v>
      </c>
      <c r="T499" s="146">
        <f>S499*H499</f>
        <v>5.80905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47" t="s">
        <v>134</v>
      </c>
      <c r="AT499" s="147" t="s">
        <v>129</v>
      </c>
      <c r="AU499" s="147" t="s">
        <v>135</v>
      </c>
      <c r="AY499" s="19" t="s">
        <v>127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9" t="s">
        <v>135</v>
      </c>
      <c r="BK499" s="148">
        <f>ROUND(I499*H499,2)</f>
        <v>0</v>
      </c>
      <c r="BL499" s="19" t="s">
        <v>134</v>
      </c>
      <c r="BM499" s="147" t="s">
        <v>628</v>
      </c>
    </row>
    <row r="500" spans="1:65" s="13" customFormat="1">
      <c r="B500" s="149"/>
      <c r="D500" s="150" t="s">
        <v>137</v>
      </c>
      <c r="E500" s="151" t="s">
        <v>3</v>
      </c>
      <c r="F500" s="152" t="s">
        <v>138</v>
      </c>
      <c r="H500" s="151" t="s">
        <v>3</v>
      </c>
      <c r="L500" s="149"/>
      <c r="M500" s="153"/>
      <c r="N500" s="154"/>
      <c r="O500" s="154"/>
      <c r="P500" s="154"/>
      <c r="Q500" s="154"/>
      <c r="R500" s="154"/>
      <c r="S500" s="154"/>
      <c r="T500" s="155"/>
      <c r="AT500" s="151" t="s">
        <v>137</v>
      </c>
      <c r="AU500" s="151" t="s">
        <v>135</v>
      </c>
      <c r="AV500" s="13" t="s">
        <v>79</v>
      </c>
      <c r="AW500" s="13" t="s">
        <v>33</v>
      </c>
      <c r="AX500" s="13" t="s">
        <v>71</v>
      </c>
      <c r="AY500" s="151" t="s">
        <v>127</v>
      </c>
    </row>
    <row r="501" spans="1:65" s="14" customFormat="1">
      <c r="B501" s="156"/>
      <c r="D501" s="150" t="s">
        <v>137</v>
      </c>
      <c r="E501" s="157" t="s">
        <v>3</v>
      </c>
      <c r="F501" s="158" t="s">
        <v>629</v>
      </c>
      <c r="H501" s="159">
        <v>70.599999999999994</v>
      </c>
      <c r="L501" s="156"/>
      <c r="M501" s="160"/>
      <c r="N501" s="161"/>
      <c r="O501" s="161"/>
      <c r="P501" s="161"/>
      <c r="Q501" s="161"/>
      <c r="R501" s="161"/>
      <c r="S501" s="161"/>
      <c r="T501" s="162"/>
      <c r="AT501" s="157" t="s">
        <v>137</v>
      </c>
      <c r="AU501" s="157" t="s">
        <v>135</v>
      </c>
      <c r="AV501" s="14" t="s">
        <v>135</v>
      </c>
      <c r="AW501" s="14" t="s">
        <v>33</v>
      </c>
      <c r="AX501" s="14" t="s">
        <v>71</v>
      </c>
      <c r="AY501" s="157" t="s">
        <v>127</v>
      </c>
    </row>
    <row r="502" spans="1:65" s="14" customFormat="1">
      <c r="B502" s="156"/>
      <c r="D502" s="150" t="s">
        <v>137</v>
      </c>
      <c r="E502" s="157" t="s">
        <v>3</v>
      </c>
      <c r="F502" s="158" t="s">
        <v>243</v>
      </c>
      <c r="H502" s="159">
        <v>1099.21</v>
      </c>
      <c r="L502" s="156"/>
      <c r="M502" s="160"/>
      <c r="N502" s="161"/>
      <c r="O502" s="161"/>
      <c r="P502" s="161"/>
      <c r="Q502" s="161"/>
      <c r="R502" s="161"/>
      <c r="S502" s="161"/>
      <c r="T502" s="162"/>
      <c r="AT502" s="157" t="s">
        <v>137</v>
      </c>
      <c r="AU502" s="157" t="s">
        <v>135</v>
      </c>
      <c r="AV502" s="14" t="s">
        <v>135</v>
      </c>
      <c r="AW502" s="14" t="s">
        <v>33</v>
      </c>
      <c r="AX502" s="14" t="s">
        <v>71</v>
      </c>
      <c r="AY502" s="157" t="s">
        <v>127</v>
      </c>
    </row>
    <row r="503" spans="1:65" s="14" customFormat="1">
      <c r="B503" s="156"/>
      <c r="D503" s="150" t="s">
        <v>137</v>
      </c>
      <c r="E503" s="157" t="s">
        <v>3</v>
      </c>
      <c r="F503" s="158" t="s">
        <v>630</v>
      </c>
      <c r="H503" s="159">
        <v>-8</v>
      </c>
      <c r="L503" s="156"/>
      <c r="M503" s="160"/>
      <c r="N503" s="161"/>
      <c r="O503" s="161"/>
      <c r="P503" s="161"/>
      <c r="Q503" s="161"/>
      <c r="R503" s="161"/>
      <c r="S503" s="161"/>
      <c r="T503" s="162"/>
      <c r="AT503" s="157" t="s">
        <v>137</v>
      </c>
      <c r="AU503" s="157" t="s">
        <v>135</v>
      </c>
      <c r="AV503" s="14" t="s">
        <v>135</v>
      </c>
      <c r="AW503" s="14" t="s">
        <v>33</v>
      </c>
      <c r="AX503" s="14" t="s">
        <v>71</v>
      </c>
      <c r="AY503" s="157" t="s">
        <v>127</v>
      </c>
    </row>
    <row r="504" spans="1:65" s="15" customFormat="1">
      <c r="B504" s="163"/>
      <c r="D504" s="150" t="s">
        <v>137</v>
      </c>
      <c r="E504" s="164" t="s">
        <v>3</v>
      </c>
      <c r="F504" s="165" t="s">
        <v>142</v>
      </c>
      <c r="H504" s="166">
        <v>1161.81</v>
      </c>
      <c r="L504" s="163"/>
      <c r="M504" s="167"/>
      <c r="N504" s="168"/>
      <c r="O504" s="168"/>
      <c r="P504" s="168"/>
      <c r="Q504" s="168"/>
      <c r="R504" s="168"/>
      <c r="S504" s="168"/>
      <c r="T504" s="169"/>
      <c r="AT504" s="164" t="s">
        <v>137</v>
      </c>
      <c r="AU504" s="164" t="s">
        <v>135</v>
      </c>
      <c r="AV504" s="15" t="s">
        <v>134</v>
      </c>
      <c r="AW504" s="15" t="s">
        <v>33</v>
      </c>
      <c r="AX504" s="15" t="s">
        <v>79</v>
      </c>
      <c r="AY504" s="164" t="s">
        <v>127</v>
      </c>
    </row>
    <row r="505" spans="1:65" s="2" customFormat="1" ht="24" customHeight="1">
      <c r="A505" s="31"/>
      <c r="B505" s="136"/>
      <c r="C505" s="137" t="s">
        <v>631</v>
      </c>
      <c r="D505" s="137" t="s">
        <v>129</v>
      </c>
      <c r="E505" s="138" t="s">
        <v>632</v>
      </c>
      <c r="F505" s="139" t="s">
        <v>633</v>
      </c>
      <c r="G505" s="140" t="s">
        <v>132</v>
      </c>
      <c r="H505" s="141">
        <v>1.125</v>
      </c>
      <c r="I505" s="142"/>
      <c r="J505" s="142">
        <f>ROUND(I505*H505,2)</f>
        <v>0</v>
      </c>
      <c r="K505" s="139" t="s">
        <v>133</v>
      </c>
      <c r="L505" s="32"/>
      <c r="M505" s="143" t="s">
        <v>3</v>
      </c>
      <c r="N505" s="144" t="s">
        <v>43</v>
      </c>
      <c r="O505" s="145">
        <v>1.9790000000000001</v>
      </c>
      <c r="P505" s="145">
        <f>O505*H505</f>
        <v>2.226375</v>
      </c>
      <c r="Q505" s="145">
        <v>0</v>
      </c>
      <c r="R505" s="145">
        <f>Q505*H505</f>
        <v>0</v>
      </c>
      <c r="S505" s="145">
        <v>0.188</v>
      </c>
      <c r="T505" s="146">
        <f>S505*H505</f>
        <v>0.21149999999999999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47" t="s">
        <v>134</v>
      </c>
      <c r="AT505" s="147" t="s">
        <v>129</v>
      </c>
      <c r="AU505" s="147" t="s">
        <v>135</v>
      </c>
      <c r="AY505" s="19" t="s">
        <v>127</v>
      </c>
      <c r="BE505" s="148">
        <f>IF(N505="základní",J505,0)</f>
        <v>0</v>
      </c>
      <c r="BF505" s="148">
        <f>IF(N505="snížená",J505,0)</f>
        <v>0</v>
      </c>
      <c r="BG505" s="148">
        <f>IF(N505="zákl. přenesená",J505,0)</f>
        <v>0</v>
      </c>
      <c r="BH505" s="148">
        <f>IF(N505="sníž. přenesená",J505,0)</f>
        <v>0</v>
      </c>
      <c r="BI505" s="148">
        <f>IF(N505="nulová",J505,0)</f>
        <v>0</v>
      </c>
      <c r="BJ505" s="19" t="s">
        <v>135</v>
      </c>
      <c r="BK505" s="148">
        <f>ROUND(I505*H505,2)</f>
        <v>0</v>
      </c>
      <c r="BL505" s="19" t="s">
        <v>134</v>
      </c>
      <c r="BM505" s="147" t="s">
        <v>634</v>
      </c>
    </row>
    <row r="506" spans="1:65" s="13" customFormat="1">
      <c r="B506" s="149"/>
      <c r="D506" s="150" t="s">
        <v>137</v>
      </c>
      <c r="E506" s="151" t="s">
        <v>3</v>
      </c>
      <c r="F506" s="152" t="s">
        <v>138</v>
      </c>
      <c r="H506" s="151" t="s">
        <v>3</v>
      </c>
      <c r="L506" s="149"/>
      <c r="M506" s="153"/>
      <c r="N506" s="154"/>
      <c r="O506" s="154"/>
      <c r="P506" s="154"/>
      <c r="Q506" s="154"/>
      <c r="R506" s="154"/>
      <c r="S506" s="154"/>
      <c r="T506" s="155"/>
      <c r="AT506" s="151" t="s">
        <v>137</v>
      </c>
      <c r="AU506" s="151" t="s">
        <v>135</v>
      </c>
      <c r="AV506" s="13" t="s">
        <v>79</v>
      </c>
      <c r="AW506" s="13" t="s">
        <v>33</v>
      </c>
      <c r="AX506" s="13" t="s">
        <v>71</v>
      </c>
      <c r="AY506" s="151" t="s">
        <v>127</v>
      </c>
    </row>
    <row r="507" spans="1:65" s="13" customFormat="1">
      <c r="B507" s="149"/>
      <c r="D507" s="150" t="s">
        <v>137</v>
      </c>
      <c r="E507" s="151" t="s">
        <v>3</v>
      </c>
      <c r="F507" s="152" t="s">
        <v>494</v>
      </c>
      <c r="H507" s="151" t="s">
        <v>3</v>
      </c>
      <c r="L507" s="149"/>
      <c r="M507" s="153"/>
      <c r="N507" s="154"/>
      <c r="O507" s="154"/>
      <c r="P507" s="154"/>
      <c r="Q507" s="154"/>
      <c r="R507" s="154"/>
      <c r="S507" s="154"/>
      <c r="T507" s="155"/>
      <c r="AT507" s="151" t="s">
        <v>137</v>
      </c>
      <c r="AU507" s="151" t="s">
        <v>135</v>
      </c>
      <c r="AV507" s="13" t="s">
        <v>79</v>
      </c>
      <c r="AW507" s="13" t="s">
        <v>33</v>
      </c>
      <c r="AX507" s="13" t="s">
        <v>71</v>
      </c>
      <c r="AY507" s="151" t="s">
        <v>127</v>
      </c>
    </row>
    <row r="508" spans="1:65" s="14" customFormat="1">
      <c r="B508" s="156"/>
      <c r="D508" s="150" t="s">
        <v>137</v>
      </c>
      <c r="E508" s="157" t="s">
        <v>3</v>
      </c>
      <c r="F508" s="158" t="s">
        <v>635</v>
      </c>
      <c r="H508" s="159">
        <v>1.125</v>
      </c>
      <c r="L508" s="156"/>
      <c r="M508" s="160"/>
      <c r="N508" s="161"/>
      <c r="O508" s="161"/>
      <c r="P508" s="161"/>
      <c r="Q508" s="161"/>
      <c r="R508" s="161"/>
      <c r="S508" s="161"/>
      <c r="T508" s="162"/>
      <c r="AT508" s="157" t="s">
        <v>137</v>
      </c>
      <c r="AU508" s="157" t="s">
        <v>135</v>
      </c>
      <c r="AV508" s="14" t="s">
        <v>135</v>
      </c>
      <c r="AW508" s="14" t="s">
        <v>33</v>
      </c>
      <c r="AX508" s="14" t="s">
        <v>79</v>
      </c>
      <c r="AY508" s="157" t="s">
        <v>127</v>
      </c>
    </row>
    <row r="509" spans="1:65" s="2" customFormat="1" ht="24" customHeight="1">
      <c r="A509" s="31"/>
      <c r="B509" s="136"/>
      <c r="C509" s="137" t="s">
        <v>636</v>
      </c>
      <c r="D509" s="137" t="s">
        <v>129</v>
      </c>
      <c r="E509" s="138" t="s">
        <v>637</v>
      </c>
      <c r="F509" s="139" t="s">
        <v>638</v>
      </c>
      <c r="G509" s="140" t="s">
        <v>132</v>
      </c>
      <c r="H509" s="141">
        <v>4</v>
      </c>
      <c r="I509" s="142"/>
      <c r="J509" s="142">
        <f>ROUND(I509*H509,2)</f>
        <v>0</v>
      </c>
      <c r="K509" s="139" t="s">
        <v>621</v>
      </c>
      <c r="L509" s="32"/>
      <c r="M509" s="143" t="s">
        <v>3</v>
      </c>
      <c r="N509" s="144" t="s">
        <v>43</v>
      </c>
      <c r="O509" s="145">
        <v>0.71499999999999997</v>
      </c>
      <c r="P509" s="145">
        <f>O509*H509</f>
        <v>2.86</v>
      </c>
      <c r="Q509" s="145">
        <v>0</v>
      </c>
      <c r="R509" s="145">
        <f>Q509*H509</f>
        <v>0</v>
      </c>
      <c r="S509" s="145">
        <v>6.6000000000000003E-2</v>
      </c>
      <c r="T509" s="146">
        <f>S509*H509</f>
        <v>0.26400000000000001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47" t="s">
        <v>134</v>
      </c>
      <c r="AT509" s="147" t="s">
        <v>129</v>
      </c>
      <c r="AU509" s="147" t="s">
        <v>135</v>
      </c>
      <c r="AY509" s="19" t="s">
        <v>127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9" t="s">
        <v>135</v>
      </c>
      <c r="BK509" s="148">
        <f>ROUND(I509*H509,2)</f>
        <v>0</v>
      </c>
      <c r="BL509" s="19" t="s">
        <v>134</v>
      </c>
      <c r="BM509" s="147" t="s">
        <v>639</v>
      </c>
    </row>
    <row r="510" spans="1:65" s="13" customFormat="1">
      <c r="B510" s="149"/>
      <c r="D510" s="150" t="s">
        <v>137</v>
      </c>
      <c r="E510" s="151" t="s">
        <v>3</v>
      </c>
      <c r="F510" s="152" t="s">
        <v>138</v>
      </c>
      <c r="H510" s="151" t="s">
        <v>3</v>
      </c>
      <c r="L510" s="149"/>
      <c r="M510" s="153"/>
      <c r="N510" s="154"/>
      <c r="O510" s="154"/>
      <c r="P510" s="154"/>
      <c r="Q510" s="154"/>
      <c r="R510" s="154"/>
      <c r="S510" s="154"/>
      <c r="T510" s="155"/>
      <c r="AT510" s="151" t="s">
        <v>137</v>
      </c>
      <c r="AU510" s="151" t="s">
        <v>135</v>
      </c>
      <c r="AV510" s="13" t="s">
        <v>79</v>
      </c>
      <c r="AW510" s="13" t="s">
        <v>33</v>
      </c>
      <c r="AX510" s="13" t="s">
        <v>71</v>
      </c>
      <c r="AY510" s="151" t="s">
        <v>127</v>
      </c>
    </row>
    <row r="511" spans="1:65" s="14" customFormat="1">
      <c r="B511" s="156"/>
      <c r="D511" s="150" t="s">
        <v>137</v>
      </c>
      <c r="E511" s="157" t="s">
        <v>3</v>
      </c>
      <c r="F511" s="158" t="s">
        <v>640</v>
      </c>
      <c r="H511" s="159">
        <v>4</v>
      </c>
      <c r="L511" s="156"/>
      <c r="M511" s="160"/>
      <c r="N511" s="161"/>
      <c r="O511" s="161"/>
      <c r="P511" s="161"/>
      <c r="Q511" s="161"/>
      <c r="R511" s="161"/>
      <c r="S511" s="161"/>
      <c r="T511" s="162"/>
      <c r="AT511" s="157" t="s">
        <v>137</v>
      </c>
      <c r="AU511" s="157" t="s">
        <v>135</v>
      </c>
      <c r="AV511" s="14" t="s">
        <v>135</v>
      </c>
      <c r="AW511" s="14" t="s">
        <v>33</v>
      </c>
      <c r="AX511" s="14" t="s">
        <v>79</v>
      </c>
      <c r="AY511" s="157" t="s">
        <v>127</v>
      </c>
    </row>
    <row r="512" spans="1:65" s="2" customFormat="1" ht="24" customHeight="1">
      <c r="A512" s="31"/>
      <c r="B512" s="136"/>
      <c r="C512" s="137" t="s">
        <v>641</v>
      </c>
      <c r="D512" s="137" t="s">
        <v>129</v>
      </c>
      <c r="E512" s="138" t="s">
        <v>642</v>
      </c>
      <c r="F512" s="139" t="s">
        <v>643</v>
      </c>
      <c r="G512" s="140" t="s">
        <v>132</v>
      </c>
      <c r="H512" s="141">
        <v>26.225000000000001</v>
      </c>
      <c r="I512" s="142"/>
      <c r="J512" s="142">
        <f>ROUND(I512*H512,2)</f>
        <v>0</v>
      </c>
      <c r="K512" s="139" t="s">
        <v>133</v>
      </c>
      <c r="L512" s="32"/>
      <c r="M512" s="143" t="s">
        <v>3</v>
      </c>
      <c r="N512" s="144" t="s">
        <v>43</v>
      </c>
      <c r="O512" s="145">
        <v>0.51</v>
      </c>
      <c r="P512" s="145">
        <f>O512*H512</f>
        <v>13.374750000000001</v>
      </c>
      <c r="Q512" s="145">
        <v>0</v>
      </c>
      <c r="R512" s="145">
        <f>Q512*H512</f>
        <v>0</v>
      </c>
      <c r="S512" s="145">
        <v>0</v>
      </c>
      <c r="T512" s="146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47" t="s">
        <v>134</v>
      </c>
      <c r="AT512" s="147" t="s">
        <v>129</v>
      </c>
      <c r="AU512" s="147" t="s">
        <v>135</v>
      </c>
      <c r="AY512" s="19" t="s">
        <v>127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9" t="s">
        <v>135</v>
      </c>
      <c r="BK512" s="148">
        <f>ROUND(I512*H512,2)</f>
        <v>0</v>
      </c>
      <c r="BL512" s="19" t="s">
        <v>134</v>
      </c>
      <c r="BM512" s="147" t="s">
        <v>644</v>
      </c>
    </row>
    <row r="513" spans="1:65" s="13" customFormat="1">
      <c r="B513" s="149"/>
      <c r="D513" s="150" t="s">
        <v>137</v>
      </c>
      <c r="E513" s="151" t="s">
        <v>3</v>
      </c>
      <c r="F513" s="152" t="s">
        <v>138</v>
      </c>
      <c r="H513" s="151" t="s">
        <v>3</v>
      </c>
      <c r="L513" s="149"/>
      <c r="M513" s="153"/>
      <c r="N513" s="154"/>
      <c r="O513" s="154"/>
      <c r="P513" s="154"/>
      <c r="Q513" s="154"/>
      <c r="R513" s="154"/>
      <c r="S513" s="154"/>
      <c r="T513" s="155"/>
      <c r="AT513" s="151" t="s">
        <v>137</v>
      </c>
      <c r="AU513" s="151" t="s">
        <v>135</v>
      </c>
      <c r="AV513" s="13" t="s">
        <v>79</v>
      </c>
      <c r="AW513" s="13" t="s">
        <v>33</v>
      </c>
      <c r="AX513" s="13" t="s">
        <v>71</v>
      </c>
      <c r="AY513" s="151" t="s">
        <v>127</v>
      </c>
    </row>
    <row r="514" spans="1:65" s="13" customFormat="1">
      <c r="B514" s="149"/>
      <c r="D514" s="150" t="s">
        <v>137</v>
      </c>
      <c r="E514" s="151" t="s">
        <v>3</v>
      </c>
      <c r="F514" s="152" t="s">
        <v>645</v>
      </c>
      <c r="H514" s="151" t="s">
        <v>3</v>
      </c>
      <c r="L514" s="149"/>
      <c r="M514" s="153"/>
      <c r="N514" s="154"/>
      <c r="O514" s="154"/>
      <c r="P514" s="154"/>
      <c r="Q514" s="154"/>
      <c r="R514" s="154"/>
      <c r="S514" s="154"/>
      <c r="T514" s="155"/>
      <c r="AT514" s="151" t="s">
        <v>137</v>
      </c>
      <c r="AU514" s="151" t="s">
        <v>135</v>
      </c>
      <c r="AV514" s="13" t="s">
        <v>79</v>
      </c>
      <c r="AW514" s="13" t="s">
        <v>33</v>
      </c>
      <c r="AX514" s="13" t="s">
        <v>71</v>
      </c>
      <c r="AY514" s="151" t="s">
        <v>127</v>
      </c>
    </row>
    <row r="515" spans="1:65" s="14" customFormat="1">
      <c r="B515" s="156"/>
      <c r="D515" s="150" t="s">
        <v>137</v>
      </c>
      <c r="E515" s="157" t="s">
        <v>3</v>
      </c>
      <c r="F515" s="158" t="s">
        <v>583</v>
      </c>
      <c r="H515" s="159">
        <v>28.05</v>
      </c>
      <c r="L515" s="156"/>
      <c r="M515" s="160"/>
      <c r="N515" s="161"/>
      <c r="O515" s="161"/>
      <c r="P515" s="161"/>
      <c r="Q515" s="161"/>
      <c r="R515" s="161"/>
      <c r="S515" s="161"/>
      <c r="T515" s="162"/>
      <c r="AT515" s="157" t="s">
        <v>137</v>
      </c>
      <c r="AU515" s="157" t="s">
        <v>135</v>
      </c>
      <c r="AV515" s="14" t="s">
        <v>135</v>
      </c>
      <c r="AW515" s="14" t="s">
        <v>33</v>
      </c>
      <c r="AX515" s="14" t="s">
        <v>71</v>
      </c>
      <c r="AY515" s="157" t="s">
        <v>127</v>
      </c>
    </row>
    <row r="516" spans="1:65" s="14" customFormat="1">
      <c r="B516" s="156"/>
      <c r="D516" s="150" t="s">
        <v>137</v>
      </c>
      <c r="E516" s="157" t="s">
        <v>3</v>
      </c>
      <c r="F516" s="158" t="s">
        <v>141</v>
      </c>
      <c r="H516" s="159">
        <v>-1.825</v>
      </c>
      <c r="L516" s="156"/>
      <c r="M516" s="160"/>
      <c r="N516" s="161"/>
      <c r="O516" s="161"/>
      <c r="P516" s="161"/>
      <c r="Q516" s="161"/>
      <c r="R516" s="161"/>
      <c r="S516" s="161"/>
      <c r="T516" s="162"/>
      <c r="AT516" s="157" t="s">
        <v>137</v>
      </c>
      <c r="AU516" s="157" t="s">
        <v>135</v>
      </c>
      <c r="AV516" s="14" t="s">
        <v>135</v>
      </c>
      <c r="AW516" s="14" t="s">
        <v>33</v>
      </c>
      <c r="AX516" s="14" t="s">
        <v>71</v>
      </c>
      <c r="AY516" s="157" t="s">
        <v>127</v>
      </c>
    </row>
    <row r="517" spans="1:65" s="15" customFormat="1">
      <c r="B517" s="163"/>
      <c r="D517" s="150" t="s">
        <v>137</v>
      </c>
      <c r="E517" s="164" t="s">
        <v>3</v>
      </c>
      <c r="F517" s="165" t="s">
        <v>142</v>
      </c>
      <c r="H517" s="166">
        <v>26.225000000000001</v>
      </c>
      <c r="L517" s="163"/>
      <c r="M517" s="167"/>
      <c r="N517" s="168"/>
      <c r="O517" s="168"/>
      <c r="P517" s="168"/>
      <c r="Q517" s="168"/>
      <c r="R517" s="168"/>
      <c r="S517" s="168"/>
      <c r="T517" s="169"/>
      <c r="AT517" s="164" t="s">
        <v>137</v>
      </c>
      <c r="AU517" s="164" t="s">
        <v>135</v>
      </c>
      <c r="AV517" s="15" t="s">
        <v>134</v>
      </c>
      <c r="AW517" s="15" t="s">
        <v>33</v>
      </c>
      <c r="AX517" s="15" t="s">
        <v>79</v>
      </c>
      <c r="AY517" s="164" t="s">
        <v>127</v>
      </c>
    </row>
    <row r="518" spans="1:65" s="2" customFormat="1" ht="24" customHeight="1">
      <c r="A518" s="31"/>
      <c r="B518" s="136"/>
      <c r="C518" s="137" t="s">
        <v>646</v>
      </c>
      <c r="D518" s="137" t="s">
        <v>129</v>
      </c>
      <c r="E518" s="138" t="s">
        <v>647</v>
      </c>
      <c r="F518" s="139" t="s">
        <v>648</v>
      </c>
      <c r="G518" s="140" t="s">
        <v>515</v>
      </c>
      <c r="H518" s="141">
        <v>34</v>
      </c>
      <c r="I518" s="142"/>
      <c r="J518" s="142">
        <f>ROUND(I518*H518,2)</f>
        <v>0</v>
      </c>
      <c r="K518" s="139" t="s">
        <v>3</v>
      </c>
      <c r="L518" s="32"/>
      <c r="M518" s="143" t="s">
        <v>3</v>
      </c>
      <c r="N518" s="144" t="s">
        <v>43</v>
      </c>
      <c r="O518" s="145">
        <v>0</v>
      </c>
      <c r="P518" s="145">
        <f>O518*H518</f>
        <v>0</v>
      </c>
      <c r="Q518" s="145">
        <v>0</v>
      </c>
      <c r="R518" s="145">
        <f>Q518*H518</f>
        <v>0</v>
      </c>
      <c r="S518" s="145">
        <v>0</v>
      </c>
      <c r="T518" s="146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47" t="s">
        <v>134</v>
      </c>
      <c r="AT518" s="147" t="s">
        <v>129</v>
      </c>
      <c r="AU518" s="147" t="s">
        <v>135</v>
      </c>
      <c r="AY518" s="19" t="s">
        <v>127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9" t="s">
        <v>135</v>
      </c>
      <c r="BK518" s="148">
        <f>ROUND(I518*H518,2)</f>
        <v>0</v>
      </c>
      <c r="BL518" s="19" t="s">
        <v>134</v>
      </c>
      <c r="BM518" s="147" t="s">
        <v>649</v>
      </c>
    </row>
    <row r="519" spans="1:65" s="13" customFormat="1">
      <c r="B519" s="149"/>
      <c r="D519" s="150" t="s">
        <v>137</v>
      </c>
      <c r="E519" s="151" t="s">
        <v>3</v>
      </c>
      <c r="F519" s="152" t="s">
        <v>138</v>
      </c>
      <c r="H519" s="151" t="s">
        <v>3</v>
      </c>
      <c r="L519" s="149"/>
      <c r="M519" s="153"/>
      <c r="N519" s="154"/>
      <c r="O519" s="154"/>
      <c r="P519" s="154"/>
      <c r="Q519" s="154"/>
      <c r="R519" s="154"/>
      <c r="S519" s="154"/>
      <c r="T519" s="155"/>
      <c r="AT519" s="151" t="s">
        <v>137</v>
      </c>
      <c r="AU519" s="151" t="s">
        <v>135</v>
      </c>
      <c r="AV519" s="13" t="s">
        <v>79</v>
      </c>
      <c r="AW519" s="13" t="s">
        <v>33</v>
      </c>
      <c r="AX519" s="13" t="s">
        <v>71</v>
      </c>
      <c r="AY519" s="151" t="s">
        <v>127</v>
      </c>
    </row>
    <row r="520" spans="1:65" s="14" customFormat="1">
      <c r="B520" s="156"/>
      <c r="D520" s="150" t="s">
        <v>137</v>
      </c>
      <c r="E520" s="157" t="s">
        <v>3</v>
      </c>
      <c r="F520" s="158" t="s">
        <v>650</v>
      </c>
      <c r="H520" s="159">
        <v>34</v>
      </c>
      <c r="L520" s="156"/>
      <c r="M520" s="160"/>
      <c r="N520" s="161"/>
      <c r="O520" s="161"/>
      <c r="P520" s="161"/>
      <c r="Q520" s="161"/>
      <c r="R520" s="161"/>
      <c r="S520" s="161"/>
      <c r="T520" s="162"/>
      <c r="AT520" s="157" t="s">
        <v>137</v>
      </c>
      <c r="AU520" s="157" t="s">
        <v>135</v>
      </c>
      <c r="AV520" s="14" t="s">
        <v>135</v>
      </c>
      <c r="AW520" s="14" t="s">
        <v>33</v>
      </c>
      <c r="AX520" s="14" t="s">
        <v>79</v>
      </c>
      <c r="AY520" s="157" t="s">
        <v>127</v>
      </c>
    </row>
    <row r="521" spans="1:65" s="2" customFormat="1" ht="24" customHeight="1">
      <c r="A521" s="31"/>
      <c r="B521" s="136"/>
      <c r="C521" s="137" t="s">
        <v>651</v>
      </c>
      <c r="D521" s="137" t="s">
        <v>129</v>
      </c>
      <c r="E521" s="138" t="s">
        <v>652</v>
      </c>
      <c r="F521" s="139" t="s">
        <v>653</v>
      </c>
      <c r="G521" s="140" t="s">
        <v>132</v>
      </c>
      <c r="H521" s="141">
        <v>4</v>
      </c>
      <c r="I521" s="142"/>
      <c r="J521" s="142">
        <f>ROUND(I521*H521,2)</f>
        <v>0</v>
      </c>
      <c r="K521" s="139" t="s">
        <v>621</v>
      </c>
      <c r="L521" s="32"/>
      <c r="M521" s="143" t="s">
        <v>3</v>
      </c>
      <c r="N521" s="144" t="s">
        <v>43</v>
      </c>
      <c r="O521" s="145">
        <v>1.25</v>
      </c>
      <c r="P521" s="145">
        <f>O521*H521</f>
        <v>5</v>
      </c>
      <c r="Q521" s="145">
        <v>3.8850000000000003E-2</v>
      </c>
      <c r="R521" s="145">
        <f>Q521*H521</f>
        <v>0.15540000000000001</v>
      </c>
      <c r="S521" s="145">
        <v>0</v>
      </c>
      <c r="T521" s="146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47" t="s">
        <v>134</v>
      </c>
      <c r="AT521" s="147" t="s">
        <v>129</v>
      </c>
      <c r="AU521" s="147" t="s">
        <v>135</v>
      </c>
      <c r="AY521" s="19" t="s">
        <v>127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9" t="s">
        <v>135</v>
      </c>
      <c r="BK521" s="148">
        <f>ROUND(I521*H521,2)</f>
        <v>0</v>
      </c>
      <c r="BL521" s="19" t="s">
        <v>134</v>
      </c>
      <c r="BM521" s="147" t="s">
        <v>654</v>
      </c>
    </row>
    <row r="522" spans="1:65" s="13" customFormat="1">
      <c r="B522" s="149"/>
      <c r="D522" s="150" t="s">
        <v>137</v>
      </c>
      <c r="E522" s="151" t="s">
        <v>3</v>
      </c>
      <c r="F522" s="152" t="s">
        <v>138</v>
      </c>
      <c r="H522" s="151" t="s">
        <v>3</v>
      </c>
      <c r="L522" s="149"/>
      <c r="M522" s="153"/>
      <c r="N522" s="154"/>
      <c r="O522" s="154"/>
      <c r="P522" s="154"/>
      <c r="Q522" s="154"/>
      <c r="R522" s="154"/>
      <c r="S522" s="154"/>
      <c r="T522" s="155"/>
      <c r="AT522" s="151" t="s">
        <v>137</v>
      </c>
      <c r="AU522" s="151" t="s">
        <v>135</v>
      </c>
      <c r="AV522" s="13" t="s">
        <v>79</v>
      </c>
      <c r="AW522" s="13" t="s">
        <v>33</v>
      </c>
      <c r="AX522" s="13" t="s">
        <v>71</v>
      </c>
      <c r="AY522" s="151" t="s">
        <v>127</v>
      </c>
    </row>
    <row r="523" spans="1:65" s="14" customFormat="1">
      <c r="B523" s="156"/>
      <c r="D523" s="150" t="s">
        <v>137</v>
      </c>
      <c r="E523" s="157" t="s">
        <v>3</v>
      </c>
      <c r="F523" s="158" t="s">
        <v>640</v>
      </c>
      <c r="H523" s="159">
        <v>4</v>
      </c>
      <c r="L523" s="156"/>
      <c r="M523" s="160"/>
      <c r="N523" s="161"/>
      <c r="O523" s="161"/>
      <c r="P523" s="161"/>
      <c r="Q523" s="161"/>
      <c r="R523" s="161"/>
      <c r="S523" s="161"/>
      <c r="T523" s="162"/>
      <c r="AT523" s="157" t="s">
        <v>137</v>
      </c>
      <c r="AU523" s="157" t="s">
        <v>135</v>
      </c>
      <c r="AV523" s="14" t="s">
        <v>135</v>
      </c>
      <c r="AW523" s="14" t="s">
        <v>33</v>
      </c>
      <c r="AX523" s="14" t="s">
        <v>79</v>
      </c>
      <c r="AY523" s="157" t="s">
        <v>127</v>
      </c>
    </row>
    <row r="524" spans="1:65" s="12" customFormat="1" ht="22.9" customHeight="1">
      <c r="B524" s="124"/>
      <c r="D524" s="125" t="s">
        <v>70</v>
      </c>
      <c r="E524" s="134" t="s">
        <v>655</v>
      </c>
      <c r="F524" s="134" t="s">
        <v>656</v>
      </c>
      <c r="J524" s="135">
        <f>BK524</f>
        <v>0</v>
      </c>
      <c r="L524" s="124"/>
      <c r="M524" s="128"/>
      <c r="N524" s="129"/>
      <c r="O524" s="129"/>
      <c r="P524" s="130">
        <f>SUM(P525:P529)</f>
        <v>73.129139999999992</v>
      </c>
      <c r="Q524" s="129"/>
      <c r="R524" s="130">
        <f>SUM(R525:R529)</f>
        <v>0</v>
      </c>
      <c r="S524" s="129"/>
      <c r="T524" s="131">
        <f>SUM(T525:T529)</f>
        <v>0</v>
      </c>
      <c r="AR524" s="125" t="s">
        <v>79</v>
      </c>
      <c r="AT524" s="132" t="s">
        <v>70</v>
      </c>
      <c r="AU524" s="132" t="s">
        <v>79</v>
      </c>
      <c r="AY524" s="125" t="s">
        <v>127</v>
      </c>
      <c r="BK524" s="133">
        <f>SUM(BK525:BK529)</f>
        <v>0</v>
      </c>
    </row>
    <row r="525" spans="1:65" s="2" customFormat="1" ht="36" customHeight="1">
      <c r="A525" s="31"/>
      <c r="B525" s="136"/>
      <c r="C525" s="137" t="s">
        <v>657</v>
      </c>
      <c r="D525" s="137" t="s">
        <v>129</v>
      </c>
      <c r="E525" s="138" t="s">
        <v>658</v>
      </c>
      <c r="F525" s="139" t="s">
        <v>659</v>
      </c>
      <c r="G525" s="140" t="s">
        <v>169</v>
      </c>
      <c r="H525" s="141">
        <v>32.003999999999998</v>
      </c>
      <c r="I525" s="142"/>
      <c r="J525" s="142">
        <f>ROUND(I525*H525,2)</f>
        <v>0</v>
      </c>
      <c r="K525" s="139" t="s">
        <v>133</v>
      </c>
      <c r="L525" s="32"/>
      <c r="M525" s="143" t="s">
        <v>3</v>
      </c>
      <c r="N525" s="144" t="s">
        <v>43</v>
      </c>
      <c r="O525" s="145">
        <v>2.04</v>
      </c>
      <c r="P525" s="145">
        <f>O525*H525</f>
        <v>65.288159999999991</v>
      </c>
      <c r="Q525" s="145">
        <v>0</v>
      </c>
      <c r="R525" s="145">
        <f>Q525*H525</f>
        <v>0</v>
      </c>
      <c r="S525" s="145">
        <v>0</v>
      </c>
      <c r="T525" s="146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47" t="s">
        <v>134</v>
      </c>
      <c r="AT525" s="147" t="s">
        <v>129</v>
      </c>
      <c r="AU525" s="147" t="s">
        <v>135</v>
      </c>
      <c r="AY525" s="19" t="s">
        <v>127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9" t="s">
        <v>135</v>
      </c>
      <c r="BK525" s="148">
        <f>ROUND(I525*H525,2)</f>
        <v>0</v>
      </c>
      <c r="BL525" s="19" t="s">
        <v>134</v>
      </c>
      <c r="BM525" s="147" t="s">
        <v>660</v>
      </c>
    </row>
    <row r="526" spans="1:65" s="2" customFormat="1" ht="24" customHeight="1">
      <c r="A526" s="31"/>
      <c r="B526" s="136"/>
      <c r="C526" s="137" t="s">
        <v>661</v>
      </c>
      <c r="D526" s="137" t="s">
        <v>129</v>
      </c>
      <c r="E526" s="138" t="s">
        <v>662</v>
      </c>
      <c r="F526" s="139" t="s">
        <v>663</v>
      </c>
      <c r="G526" s="140" t="s">
        <v>169</v>
      </c>
      <c r="H526" s="141">
        <v>32.003999999999998</v>
      </c>
      <c r="I526" s="142"/>
      <c r="J526" s="142">
        <f>ROUND(I526*H526,2)</f>
        <v>0</v>
      </c>
      <c r="K526" s="139" t="s">
        <v>133</v>
      </c>
      <c r="L526" s="32"/>
      <c r="M526" s="143" t="s">
        <v>3</v>
      </c>
      <c r="N526" s="144" t="s">
        <v>43</v>
      </c>
      <c r="O526" s="145">
        <v>0.125</v>
      </c>
      <c r="P526" s="145">
        <f>O526*H526</f>
        <v>4.0004999999999997</v>
      </c>
      <c r="Q526" s="145">
        <v>0</v>
      </c>
      <c r="R526" s="145">
        <f>Q526*H526</f>
        <v>0</v>
      </c>
      <c r="S526" s="145">
        <v>0</v>
      </c>
      <c r="T526" s="146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47" t="s">
        <v>134</v>
      </c>
      <c r="AT526" s="147" t="s">
        <v>129</v>
      </c>
      <c r="AU526" s="147" t="s">
        <v>135</v>
      </c>
      <c r="AY526" s="19" t="s">
        <v>127</v>
      </c>
      <c r="BE526" s="148">
        <f>IF(N526="základní",J526,0)</f>
        <v>0</v>
      </c>
      <c r="BF526" s="148">
        <f>IF(N526="snížená",J526,0)</f>
        <v>0</v>
      </c>
      <c r="BG526" s="148">
        <f>IF(N526="zákl. přenesená",J526,0)</f>
        <v>0</v>
      </c>
      <c r="BH526" s="148">
        <f>IF(N526="sníž. přenesená",J526,0)</f>
        <v>0</v>
      </c>
      <c r="BI526" s="148">
        <f>IF(N526="nulová",J526,0)</f>
        <v>0</v>
      </c>
      <c r="BJ526" s="19" t="s">
        <v>135</v>
      </c>
      <c r="BK526" s="148">
        <f>ROUND(I526*H526,2)</f>
        <v>0</v>
      </c>
      <c r="BL526" s="19" t="s">
        <v>134</v>
      </c>
      <c r="BM526" s="147" t="s">
        <v>664</v>
      </c>
    </row>
    <row r="527" spans="1:65" s="2" customFormat="1" ht="36" customHeight="1">
      <c r="A527" s="31"/>
      <c r="B527" s="136"/>
      <c r="C527" s="137" t="s">
        <v>665</v>
      </c>
      <c r="D527" s="137" t="s">
        <v>129</v>
      </c>
      <c r="E527" s="138" t="s">
        <v>666</v>
      </c>
      <c r="F527" s="139" t="s">
        <v>667</v>
      </c>
      <c r="G527" s="140" t="s">
        <v>169</v>
      </c>
      <c r="H527" s="141">
        <v>640.08000000000004</v>
      </c>
      <c r="I527" s="142"/>
      <c r="J527" s="142">
        <f>ROUND(I527*H527,2)</f>
        <v>0</v>
      </c>
      <c r="K527" s="139" t="s">
        <v>133</v>
      </c>
      <c r="L527" s="32"/>
      <c r="M527" s="143" t="s">
        <v>3</v>
      </c>
      <c r="N527" s="144" t="s">
        <v>43</v>
      </c>
      <c r="O527" s="145">
        <v>6.0000000000000001E-3</v>
      </c>
      <c r="P527" s="145">
        <f>O527*H527</f>
        <v>3.8404800000000003</v>
      </c>
      <c r="Q527" s="145">
        <v>0</v>
      </c>
      <c r="R527" s="145">
        <f>Q527*H527</f>
        <v>0</v>
      </c>
      <c r="S527" s="145">
        <v>0</v>
      </c>
      <c r="T527" s="146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47" t="s">
        <v>134</v>
      </c>
      <c r="AT527" s="147" t="s">
        <v>129</v>
      </c>
      <c r="AU527" s="147" t="s">
        <v>135</v>
      </c>
      <c r="AY527" s="19" t="s">
        <v>127</v>
      </c>
      <c r="BE527" s="148">
        <f>IF(N527="základní",J527,0)</f>
        <v>0</v>
      </c>
      <c r="BF527" s="148">
        <f>IF(N527="snížená",J527,0)</f>
        <v>0</v>
      </c>
      <c r="BG527" s="148">
        <f>IF(N527="zákl. přenesená",J527,0)</f>
        <v>0</v>
      </c>
      <c r="BH527" s="148">
        <f>IF(N527="sníž. přenesená",J527,0)</f>
        <v>0</v>
      </c>
      <c r="BI527" s="148">
        <f>IF(N527="nulová",J527,0)</f>
        <v>0</v>
      </c>
      <c r="BJ527" s="19" t="s">
        <v>135</v>
      </c>
      <c r="BK527" s="148">
        <f>ROUND(I527*H527,2)</f>
        <v>0</v>
      </c>
      <c r="BL527" s="19" t="s">
        <v>134</v>
      </c>
      <c r="BM527" s="147" t="s">
        <v>668</v>
      </c>
    </row>
    <row r="528" spans="1:65" s="14" customFormat="1">
      <c r="B528" s="156"/>
      <c r="D528" s="150" t="s">
        <v>137</v>
      </c>
      <c r="F528" s="158" t="s">
        <v>669</v>
      </c>
      <c r="H528" s="159">
        <v>640.08000000000004</v>
      </c>
      <c r="L528" s="156"/>
      <c r="M528" s="160"/>
      <c r="N528" s="161"/>
      <c r="O528" s="161"/>
      <c r="P528" s="161"/>
      <c r="Q528" s="161"/>
      <c r="R528" s="161"/>
      <c r="S528" s="161"/>
      <c r="T528" s="162"/>
      <c r="AT528" s="157" t="s">
        <v>137</v>
      </c>
      <c r="AU528" s="157" t="s">
        <v>135</v>
      </c>
      <c r="AV528" s="14" t="s">
        <v>135</v>
      </c>
      <c r="AW528" s="14" t="s">
        <v>4</v>
      </c>
      <c r="AX528" s="14" t="s">
        <v>79</v>
      </c>
      <c r="AY528" s="157" t="s">
        <v>127</v>
      </c>
    </row>
    <row r="529" spans="1:65" s="2" customFormat="1" ht="36" customHeight="1">
      <c r="A529" s="31"/>
      <c r="B529" s="136"/>
      <c r="C529" s="137" t="s">
        <v>670</v>
      </c>
      <c r="D529" s="137" t="s">
        <v>129</v>
      </c>
      <c r="E529" s="138" t="s">
        <v>671</v>
      </c>
      <c r="F529" s="139" t="s">
        <v>672</v>
      </c>
      <c r="G529" s="140" t="s">
        <v>169</v>
      </c>
      <c r="H529" s="141">
        <v>32.003999999999998</v>
      </c>
      <c r="I529" s="142"/>
      <c r="J529" s="142">
        <f>ROUND(I529*H529,2)</f>
        <v>0</v>
      </c>
      <c r="K529" s="139" t="s">
        <v>133</v>
      </c>
      <c r="L529" s="32"/>
      <c r="M529" s="143" t="s">
        <v>3</v>
      </c>
      <c r="N529" s="144" t="s">
        <v>43</v>
      </c>
      <c r="O529" s="145">
        <v>0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47" t="s">
        <v>134</v>
      </c>
      <c r="AT529" s="147" t="s">
        <v>129</v>
      </c>
      <c r="AU529" s="147" t="s">
        <v>135</v>
      </c>
      <c r="AY529" s="19" t="s">
        <v>127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9" t="s">
        <v>135</v>
      </c>
      <c r="BK529" s="148">
        <f>ROUND(I529*H529,2)</f>
        <v>0</v>
      </c>
      <c r="BL529" s="19" t="s">
        <v>134</v>
      </c>
      <c r="BM529" s="147" t="s">
        <v>673</v>
      </c>
    </row>
    <row r="530" spans="1:65" s="12" customFormat="1" ht="22.9" customHeight="1">
      <c r="B530" s="124"/>
      <c r="D530" s="125" t="s">
        <v>70</v>
      </c>
      <c r="E530" s="134" t="s">
        <v>674</v>
      </c>
      <c r="F530" s="134" t="s">
        <v>675</v>
      </c>
      <c r="J530" s="135">
        <f>BK530</f>
        <v>0</v>
      </c>
      <c r="L530" s="124"/>
      <c r="M530" s="128"/>
      <c r="N530" s="129"/>
      <c r="O530" s="129"/>
      <c r="P530" s="130">
        <f>P531</f>
        <v>10.004150000000001</v>
      </c>
      <c r="Q530" s="129"/>
      <c r="R530" s="130">
        <f>R531</f>
        <v>0</v>
      </c>
      <c r="S530" s="129"/>
      <c r="T530" s="131">
        <f>T531</f>
        <v>0</v>
      </c>
      <c r="AR530" s="125" t="s">
        <v>79</v>
      </c>
      <c r="AT530" s="132" t="s">
        <v>70</v>
      </c>
      <c r="AU530" s="132" t="s">
        <v>79</v>
      </c>
      <c r="AY530" s="125" t="s">
        <v>127</v>
      </c>
      <c r="BK530" s="133">
        <f>BK531</f>
        <v>0</v>
      </c>
    </row>
    <row r="531" spans="1:65" s="2" customFormat="1" ht="72" customHeight="1">
      <c r="A531" s="31"/>
      <c r="B531" s="136"/>
      <c r="C531" s="137" t="s">
        <v>676</v>
      </c>
      <c r="D531" s="137" t="s">
        <v>129</v>
      </c>
      <c r="E531" s="138" t="s">
        <v>677</v>
      </c>
      <c r="F531" s="139" t="s">
        <v>678</v>
      </c>
      <c r="G531" s="140" t="s">
        <v>169</v>
      </c>
      <c r="H531" s="141">
        <v>76.954999999999998</v>
      </c>
      <c r="I531" s="142"/>
      <c r="J531" s="142">
        <f>ROUND(I531*H531,2)</f>
        <v>0</v>
      </c>
      <c r="K531" s="139" t="s">
        <v>133</v>
      </c>
      <c r="L531" s="32"/>
      <c r="M531" s="143" t="s">
        <v>3</v>
      </c>
      <c r="N531" s="144" t="s">
        <v>43</v>
      </c>
      <c r="O531" s="145">
        <v>0.13</v>
      </c>
      <c r="P531" s="145">
        <f>O531*H531</f>
        <v>10.004150000000001</v>
      </c>
      <c r="Q531" s="145">
        <v>0</v>
      </c>
      <c r="R531" s="145">
        <f>Q531*H531</f>
        <v>0</v>
      </c>
      <c r="S531" s="145">
        <v>0</v>
      </c>
      <c r="T531" s="146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47" t="s">
        <v>134</v>
      </c>
      <c r="AT531" s="147" t="s">
        <v>129</v>
      </c>
      <c r="AU531" s="147" t="s">
        <v>135</v>
      </c>
      <c r="AY531" s="19" t="s">
        <v>127</v>
      </c>
      <c r="BE531" s="148">
        <f>IF(N531="základní",J531,0)</f>
        <v>0</v>
      </c>
      <c r="BF531" s="148">
        <f>IF(N531="snížená",J531,0)</f>
        <v>0</v>
      </c>
      <c r="BG531" s="148">
        <f>IF(N531="zákl. přenesená",J531,0)</f>
        <v>0</v>
      </c>
      <c r="BH531" s="148">
        <f>IF(N531="sníž. přenesená",J531,0)</f>
        <v>0</v>
      </c>
      <c r="BI531" s="148">
        <f>IF(N531="nulová",J531,0)</f>
        <v>0</v>
      </c>
      <c r="BJ531" s="19" t="s">
        <v>135</v>
      </c>
      <c r="BK531" s="148">
        <f>ROUND(I531*H531,2)</f>
        <v>0</v>
      </c>
      <c r="BL531" s="19" t="s">
        <v>134</v>
      </c>
      <c r="BM531" s="147" t="s">
        <v>679</v>
      </c>
    </row>
    <row r="532" spans="1:65" s="12" customFormat="1" ht="25.9" customHeight="1">
      <c r="B532" s="124"/>
      <c r="D532" s="125" t="s">
        <v>70</v>
      </c>
      <c r="E532" s="126" t="s">
        <v>680</v>
      </c>
      <c r="F532" s="126" t="s">
        <v>681</v>
      </c>
      <c r="J532" s="127">
        <f>BK532</f>
        <v>0</v>
      </c>
      <c r="L532" s="124"/>
      <c r="M532" s="128"/>
      <c r="N532" s="129"/>
      <c r="O532" s="129"/>
      <c r="P532" s="130">
        <f>P533+P573+P608+P615+P629+P663+P723+P768+P799+P822</f>
        <v>564.45149200000003</v>
      </c>
      <c r="Q532" s="129"/>
      <c r="R532" s="130">
        <f>R533+R573+R608+R615+R629+R663+R723+R768+R799+R822</f>
        <v>5.2712469662959993</v>
      </c>
      <c r="S532" s="129"/>
      <c r="T532" s="131">
        <f>T533+T573+T608+T615+T629+T663+T723+T768+T799+T822</f>
        <v>1.9744505000000003</v>
      </c>
      <c r="AR532" s="125" t="s">
        <v>135</v>
      </c>
      <c r="AT532" s="132" t="s">
        <v>70</v>
      </c>
      <c r="AU532" s="132" t="s">
        <v>71</v>
      </c>
      <c r="AY532" s="125" t="s">
        <v>127</v>
      </c>
      <c r="BK532" s="133">
        <f>BK533+BK573+BK608+BK615+BK629+BK663+BK723+BK768+BK799+BK822</f>
        <v>0</v>
      </c>
    </row>
    <row r="533" spans="1:65" s="12" customFormat="1" ht="22.9" customHeight="1">
      <c r="B533" s="124"/>
      <c r="D533" s="125" t="s">
        <v>70</v>
      </c>
      <c r="E533" s="134" t="s">
        <v>682</v>
      </c>
      <c r="F533" s="134" t="s">
        <v>683</v>
      </c>
      <c r="J533" s="135">
        <f>BK533</f>
        <v>0</v>
      </c>
      <c r="L533" s="124"/>
      <c r="M533" s="128"/>
      <c r="N533" s="129"/>
      <c r="O533" s="129"/>
      <c r="P533" s="130">
        <f>SUM(P534:P572)</f>
        <v>43.882580000000004</v>
      </c>
      <c r="Q533" s="129"/>
      <c r="R533" s="130">
        <f>SUM(R534:R572)</f>
        <v>0.29876910000000001</v>
      </c>
      <c r="S533" s="129"/>
      <c r="T533" s="131">
        <f>SUM(T534:T572)</f>
        <v>0</v>
      </c>
      <c r="AR533" s="125" t="s">
        <v>135</v>
      </c>
      <c r="AT533" s="132" t="s">
        <v>70</v>
      </c>
      <c r="AU533" s="132" t="s">
        <v>79</v>
      </c>
      <c r="AY533" s="125" t="s">
        <v>127</v>
      </c>
      <c r="BK533" s="133">
        <f>SUM(BK534:BK572)</f>
        <v>0</v>
      </c>
    </row>
    <row r="534" spans="1:65" s="2" customFormat="1" ht="36" customHeight="1">
      <c r="A534" s="31"/>
      <c r="B534" s="136"/>
      <c r="C534" s="137" t="s">
        <v>684</v>
      </c>
      <c r="D534" s="137" t="s">
        <v>129</v>
      </c>
      <c r="E534" s="138" t="s">
        <v>685</v>
      </c>
      <c r="F534" s="139" t="s">
        <v>686</v>
      </c>
      <c r="G534" s="140" t="s">
        <v>132</v>
      </c>
      <c r="H534" s="141">
        <v>28.13</v>
      </c>
      <c r="I534" s="142"/>
      <c r="J534" s="142">
        <f>ROUND(I534*H534,2)</f>
        <v>0</v>
      </c>
      <c r="K534" s="139" t="s">
        <v>133</v>
      </c>
      <c r="L534" s="32"/>
      <c r="M534" s="143" t="s">
        <v>3</v>
      </c>
      <c r="N534" s="144" t="s">
        <v>43</v>
      </c>
      <c r="O534" s="145">
        <v>0.122</v>
      </c>
      <c r="P534" s="145">
        <f>O534*H534</f>
        <v>3.4318599999999999</v>
      </c>
      <c r="Q534" s="145">
        <v>6.2500000000000001E-4</v>
      </c>
      <c r="R534" s="145">
        <f>Q534*H534</f>
        <v>1.758125E-2</v>
      </c>
      <c r="S534" s="145">
        <v>0</v>
      </c>
      <c r="T534" s="146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47" t="s">
        <v>223</v>
      </c>
      <c r="AT534" s="147" t="s">
        <v>129</v>
      </c>
      <c r="AU534" s="147" t="s">
        <v>135</v>
      </c>
      <c r="AY534" s="19" t="s">
        <v>127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9" t="s">
        <v>135</v>
      </c>
      <c r="BK534" s="148">
        <f>ROUND(I534*H534,2)</f>
        <v>0</v>
      </c>
      <c r="BL534" s="19" t="s">
        <v>223</v>
      </c>
      <c r="BM534" s="147" t="s">
        <v>687</v>
      </c>
    </row>
    <row r="535" spans="1:65" s="13" customFormat="1">
      <c r="B535" s="149"/>
      <c r="D535" s="150" t="s">
        <v>137</v>
      </c>
      <c r="E535" s="151" t="s">
        <v>3</v>
      </c>
      <c r="F535" s="152" t="s">
        <v>138</v>
      </c>
      <c r="H535" s="151" t="s">
        <v>3</v>
      </c>
      <c r="L535" s="149"/>
      <c r="M535" s="153"/>
      <c r="N535" s="154"/>
      <c r="O535" s="154"/>
      <c r="P535" s="154"/>
      <c r="Q535" s="154"/>
      <c r="R535" s="154"/>
      <c r="S535" s="154"/>
      <c r="T535" s="155"/>
      <c r="AT535" s="151" t="s">
        <v>137</v>
      </c>
      <c r="AU535" s="151" t="s">
        <v>135</v>
      </c>
      <c r="AV535" s="13" t="s">
        <v>79</v>
      </c>
      <c r="AW535" s="13" t="s">
        <v>33</v>
      </c>
      <c r="AX535" s="13" t="s">
        <v>71</v>
      </c>
      <c r="AY535" s="151" t="s">
        <v>127</v>
      </c>
    </row>
    <row r="536" spans="1:65" s="13" customFormat="1">
      <c r="B536" s="149"/>
      <c r="D536" s="150" t="s">
        <v>137</v>
      </c>
      <c r="E536" s="151" t="s">
        <v>3</v>
      </c>
      <c r="F536" s="152" t="s">
        <v>688</v>
      </c>
      <c r="H536" s="151" t="s">
        <v>3</v>
      </c>
      <c r="L536" s="149"/>
      <c r="M536" s="153"/>
      <c r="N536" s="154"/>
      <c r="O536" s="154"/>
      <c r="P536" s="154"/>
      <c r="Q536" s="154"/>
      <c r="R536" s="154"/>
      <c r="S536" s="154"/>
      <c r="T536" s="155"/>
      <c r="AT536" s="151" t="s">
        <v>137</v>
      </c>
      <c r="AU536" s="151" t="s">
        <v>135</v>
      </c>
      <c r="AV536" s="13" t="s">
        <v>79</v>
      </c>
      <c r="AW536" s="13" t="s">
        <v>33</v>
      </c>
      <c r="AX536" s="13" t="s">
        <v>71</v>
      </c>
      <c r="AY536" s="151" t="s">
        <v>127</v>
      </c>
    </row>
    <row r="537" spans="1:65" s="14" customFormat="1">
      <c r="B537" s="156"/>
      <c r="D537" s="150" t="s">
        <v>137</v>
      </c>
      <c r="E537" s="157" t="s">
        <v>3</v>
      </c>
      <c r="F537" s="158" t="s">
        <v>689</v>
      </c>
      <c r="H537" s="159">
        <v>28.13</v>
      </c>
      <c r="L537" s="156"/>
      <c r="M537" s="160"/>
      <c r="N537" s="161"/>
      <c r="O537" s="161"/>
      <c r="P537" s="161"/>
      <c r="Q537" s="161"/>
      <c r="R537" s="161"/>
      <c r="S537" s="161"/>
      <c r="T537" s="162"/>
      <c r="AT537" s="157" t="s">
        <v>137</v>
      </c>
      <c r="AU537" s="157" t="s">
        <v>135</v>
      </c>
      <c r="AV537" s="14" t="s">
        <v>135</v>
      </c>
      <c r="AW537" s="14" t="s">
        <v>33</v>
      </c>
      <c r="AX537" s="14" t="s">
        <v>79</v>
      </c>
      <c r="AY537" s="157" t="s">
        <v>127</v>
      </c>
    </row>
    <row r="538" spans="1:65" s="2" customFormat="1" ht="24" customHeight="1">
      <c r="A538" s="31"/>
      <c r="B538" s="136"/>
      <c r="C538" s="137" t="s">
        <v>690</v>
      </c>
      <c r="D538" s="137" t="s">
        <v>129</v>
      </c>
      <c r="E538" s="138" t="s">
        <v>691</v>
      </c>
      <c r="F538" s="139" t="s">
        <v>692</v>
      </c>
      <c r="G538" s="140" t="s">
        <v>275</v>
      </c>
      <c r="H538" s="141">
        <v>56.26</v>
      </c>
      <c r="I538" s="142"/>
      <c r="J538" s="142">
        <f>ROUND(I538*H538,2)</f>
        <v>0</v>
      </c>
      <c r="K538" s="139" t="s">
        <v>133</v>
      </c>
      <c r="L538" s="32"/>
      <c r="M538" s="143" t="s">
        <v>3</v>
      </c>
      <c r="N538" s="144" t="s">
        <v>43</v>
      </c>
      <c r="O538" s="145">
        <v>8.4000000000000005E-2</v>
      </c>
      <c r="P538" s="145">
        <f>O538*H538</f>
        <v>4.7258399999999998</v>
      </c>
      <c r="Q538" s="145">
        <v>2.9E-4</v>
      </c>
      <c r="R538" s="145">
        <f>Q538*H538</f>
        <v>1.6315400000000001E-2</v>
      </c>
      <c r="S538" s="145">
        <v>0</v>
      </c>
      <c r="T538" s="146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47" t="s">
        <v>223</v>
      </c>
      <c r="AT538" s="147" t="s">
        <v>129</v>
      </c>
      <c r="AU538" s="147" t="s">
        <v>135</v>
      </c>
      <c r="AY538" s="19" t="s">
        <v>127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9" t="s">
        <v>135</v>
      </c>
      <c r="BK538" s="148">
        <f>ROUND(I538*H538,2)</f>
        <v>0</v>
      </c>
      <c r="BL538" s="19" t="s">
        <v>223</v>
      </c>
      <c r="BM538" s="147" t="s">
        <v>693</v>
      </c>
    </row>
    <row r="539" spans="1:65" s="13" customFormat="1">
      <c r="B539" s="149"/>
      <c r="D539" s="150" t="s">
        <v>137</v>
      </c>
      <c r="E539" s="151" t="s">
        <v>3</v>
      </c>
      <c r="F539" s="152" t="s">
        <v>138</v>
      </c>
      <c r="H539" s="151" t="s">
        <v>3</v>
      </c>
      <c r="L539" s="149"/>
      <c r="M539" s="153"/>
      <c r="N539" s="154"/>
      <c r="O539" s="154"/>
      <c r="P539" s="154"/>
      <c r="Q539" s="154"/>
      <c r="R539" s="154"/>
      <c r="S539" s="154"/>
      <c r="T539" s="155"/>
      <c r="AT539" s="151" t="s">
        <v>137</v>
      </c>
      <c r="AU539" s="151" t="s">
        <v>135</v>
      </c>
      <c r="AV539" s="13" t="s">
        <v>79</v>
      </c>
      <c r="AW539" s="13" t="s">
        <v>33</v>
      </c>
      <c r="AX539" s="13" t="s">
        <v>71</v>
      </c>
      <c r="AY539" s="151" t="s">
        <v>127</v>
      </c>
    </row>
    <row r="540" spans="1:65" s="13" customFormat="1">
      <c r="B540" s="149"/>
      <c r="D540" s="150" t="s">
        <v>137</v>
      </c>
      <c r="E540" s="151" t="s">
        <v>3</v>
      </c>
      <c r="F540" s="152" t="s">
        <v>688</v>
      </c>
      <c r="H540" s="151" t="s">
        <v>3</v>
      </c>
      <c r="L540" s="149"/>
      <c r="M540" s="153"/>
      <c r="N540" s="154"/>
      <c r="O540" s="154"/>
      <c r="P540" s="154"/>
      <c r="Q540" s="154"/>
      <c r="R540" s="154"/>
      <c r="S540" s="154"/>
      <c r="T540" s="155"/>
      <c r="AT540" s="151" t="s">
        <v>137</v>
      </c>
      <c r="AU540" s="151" t="s">
        <v>135</v>
      </c>
      <c r="AV540" s="13" t="s">
        <v>79</v>
      </c>
      <c r="AW540" s="13" t="s">
        <v>33</v>
      </c>
      <c r="AX540" s="13" t="s">
        <v>71</v>
      </c>
      <c r="AY540" s="151" t="s">
        <v>127</v>
      </c>
    </row>
    <row r="541" spans="1:65" s="14" customFormat="1">
      <c r="B541" s="156"/>
      <c r="D541" s="150" t="s">
        <v>137</v>
      </c>
      <c r="E541" s="157" t="s">
        <v>3</v>
      </c>
      <c r="F541" s="158" t="s">
        <v>694</v>
      </c>
      <c r="H541" s="159">
        <v>56.26</v>
      </c>
      <c r="L541" s="156"/>
      <c r="M541" s="160"/>
      <c r="N541" s="161"/>
      <c r="O541" s="161"/>
      <c r="P541" s="161"/>
      <c r="Q541" s="161"/>
      <c r="R541" s="161"/>
      <c r="S541" s="161"/>
      <c r="T541" s="162"/>
      <c r="AT541" s="157" t="s">
        <v>137</v>
      </c>
      <c r="AU541" s="157" t="s">
        <v>135</v>
      </c>
      <c r="AV541" s="14" t="s">
        <v>135</v>
      </c>
      <c r="AW541" s="14" t="s">
        <v>33</v>
      </c>
      <c r="AX541" s="14" t="s">
        <v>79</v>
      </c>
      <c r="AY541" s="157" t="s">
        <v>127</v>
      </c>
    </row>
    <row r="542" spans="1:65" s="2" customFormat="1" ht="24" customHeight="1">
      <c r="A542" s="31"/>
      <c r="B542" s="136"/>
      <c r="C542" s="137" t="s">
        <v>695</v>
      </c>
      <c r="D542" s="137" t="s">
        <v>129</v>
      </c>
      <c r="E542" s="138" t="s">
        <v>696</v>
      </c>
      <c r="F542" s="139" t="s">
        <v>697</v>
      </c>
      <c r="G542" s="140" t="s">
        <v>132</v>
      </c>
      <c r="H542" s="141">
        <v>59.95</v>
      </c>
      <c r="I542" s="142"/>
      <c r="J542" s="142">
        <f>ROUND(I542*H542,2)</f>
        <v>0</v>
      </c>
      <c r="K542" s="139" t="s">
        <v>133</v>
      </c>
      <c r="L542" s="32"/>
      <c r="M542" s="143" t="s">
        <v>3</v>
      </c>
      <c r="N542" s="144" t="s">
        <v>43</v>
      </c>
      <c r="O542" s="145">
        <v>0.18</v>
      </c>
      <c r="P542" s="145">
        <f>O542*H542</f>
        <v>10.791</v>
      </c>
      <c r="Q542" s="145">
        <v>3.5000000000000001E-3</v>
      </c>
      <c r="R542" s="145">
        <f>Q542*H542</f>
        <v>0.20982500000000001</v>
      </c>
      <c r="S542" s="145">
        <v>0</v>
      </c>
      <c r="T542" s="146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47" t="s">
        <v>223</v>
      </c>
      <c r="AT542" s="147" t="s">
        <v>129</v>
      </c>
      <c r="AU542" s="147" t="s">
        <v>135</v>
      </c>
      <c r="AY542" s="19" t="s">
        <v>127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9" t="s">
        <v>135</v>
      </c>
      <c r="BK542" s="148">
        <f>ROUND(I542*H542,2)</f>
        <v>0</v>
      </c>
      <c r="BL542" s="19" t="s">
        <v>223</v>
      </c>
      <c r="BM542" s="147" t="s">
        <v>698</v>
      </c>
    </row>
    <row r="543" spans="1:65" s="13" customFormat="1">
      <c r="B543" s="149"/>
      <c r="D543" s="150" t="s">
        <v>137</v>
      </c>
      <c r="E543" s="151" t="s">
        <v>3</v>
      </c>
      <c r="F543" s="152" t="s">
        <v>138</v>
      </c>
      <c r="H543" s="151" t="s">
        <v>3</v>
      </c>
      <c r="L543" s="149"/>
      <c r="M543" s="153"/>
      <c r="N543" s="154"/>
      <c r="O543" s="154"/>
      <c r="P543" s="154"/>
      <c r="Q543" s="154"/>
      <c r="R543" s="154"/>
      <c r="S543" s="154"/>
      <c r="T543" s="155"/>
      <c r="AT543" s="151" t="s">
        <v>137</v>
      </c>
      <c r="AU543" s="151" t="s">
        <v>135</v>
      </c>
      <c r="AV543" s="13" t="s">
        <v>79</v>
      </c>
      <c r="AW543" s="13" t="s">
        <v>33</v>
      </c>
      <c r="AX543" s="13" t="s">
        <v>71</v>
      </c>
      <c r="AY543" s="151" t="s">
        <v>127</v>
      </c>
    </row>
    <row r="544" spans="1:65" s="13" customFormat="1">
      <c r="B544" s="149"/>
      <c r="D544" s="150" t="s">
        <v>137</v>
      </c>
      <c r="E544" s="151" t="s">
        <v>3</v>
      </c>
      <c r="F544" s="152" t="s">
        <v>189</v>
      </c>
      <c r="H544" s="151" t="s">
        <v>3</v>
      </c>
      <c r="L544" s="149"/>
      <c r="M544" s="153"/>
      <c r="N544" s="154"/>
      <c r="O544" s="154"/>
      <c r="P544" s="154"/>
      <c r="Q544" s="154"/>
      <c r="R544" s="154"/>
      <c r="S544" s="154"/>
      <c r="T544" s="155"/>
      <c r="AT544" s="151" t="s">
        <v>137</v>
      </c>
      <c r="AU544" s="151" t="s">
        <v>135</v>
      </c>
      <c r="AV544" s="13" t="s">
        <v>79</v>
      </c>
      <c r="AW544" s="13" t="s">
        <v>33</v>
      </c>
      <c r="AX544" s="13" t="s">
        <v>71</v>
      </c>
      <c r="AY544" s="151" t="s">
        <v>127</v>
      </c>
    </row>
    <row r="545" spans="1:65" s="14" customFormat="1">
      <c r="B545" s="156"/>
      <c r="D545" s="150" t="s">
        <v>137</v>
      </c>
      <c r="E545" s="157" t="s">
        <v>3</v>
      </c>
      <c r="F545" s="158" t="s">
        <v>606</v>
      </c>
      <c r="H545" s="159">
        <v>3.85</v>
      </c>
      <c r="L545" s="156"/>
      <c r="M545" s="160"/>
      <c r="N545" s="161"/>
      <c r="O545" s="161"/>
      <c r="P545" s="161"/>
      <c r="Q545" s="161"/>
      <c r="R545" s="161"/>
      <c r="S545" s="161"/>
      <c r="T545" s="162"/>
      <c r="AT545" s="157" t="s">
        <v>137</v>
      </c>
      <c r="AU545" s="157" t="s">
        <v>135</v>
      </c>
      <c r="AV545" s="14" t="s">
        <v>135</v>
      </c>
      <c r="AW545" s="14" t="s">
        <v>33</v>
      </c>
      <c r="AX545" s="14" t="s">
        <v>71</v>
      </c>
      <c r="AY545" s="157" t="s">
        <v>127</v>
      </c>
    </row>
    <row r="546" spans="1:65" s="13" customFormat="1">
      <c r="B546" s="149"/>
      <c r="D546" s="150" t="s">
        <v>137</v>
      </c>
      <c r="E546" s="151" t="s">
        <v>3</v>
      </c>
      <c r="F546" s="152" t="s">
        <v>501</v>
      </c>
      <c r="H546" s="151" t="s">
        <v>3</v>
      </c>
      <c r="L546" s="149"/>
      <c r="M546" s="153"/>
      <c r="N546" s="154"/>
      <c r="O546" s="154"/>
      <c r="P546" s="154"/>
      <c r="Q546" s="154"/>
      <c r="R546" s="154"/>
      <c r="S546" s="154"/>
      <c r="T546" s="155"/>
      <c r="AT546" s="151" t="s">
        <v>137</v>
      </c>
      <c r="AU546" s="151" t="s">
        <v>135</v>
      </c>
      <c r="AV546" s="13" t="s">
        <v>79</v>
      </c>
      <c r="AW546" s="13" t="s">
        <v>33</v>
      </c>
      <c r="AX546" s="13" t="s">
        <v>71</v>
      </c>
      <c r="AY546" s="151" t="s">
        <v>127</v>
      </c>
    </row>
    <row r="547" spans="1:65" s="14" customFormat="1">
      <c r="B547" s="156"/>
      <c r="D547" s="150" t="s">
        <v>137</v>
      </c>
      <c r="E547" s="157" t="s">
        <v>3</v>
      </c>
      <c r="F547" s="158" t="s">
        <v>502</v>
      </c>
      <c r="H547" s="159">
        <v>56.1</v>
      </c>
      <c r="L547" s="156"/>
      <c r="M547" s="160"/>
      <c r="N547" s="161"/>
      <c r="O547" s="161"/>
      <c r="P547" s="161"/>
      <c r="Q547" s="161"/>
      <c r="R547" s="161"/>
      <c r="S547" s="161"/>
      <c r="T547" s="162"/>
      <c r="AT547" s="157" t="s">
        <v>137</v>
      </c>
      <c r="AU547" s="157" t="s">
        <v>135</v>
      </c>
      <c r="AV547" s="14" t="s">
        <v>135</v>
      </c>
      <c r="AW547" s="14" t="s">
        <v>33</v>
      </c>
      <c r="AX547" s="14" t="s">
        <v>71</v>
      </c>
      <c r="AY547" s="157" t="s">
        <v>127</v>
      </c>
    </row>
    <row r="548" spans="1:65" s="15" customFormat="1">
      <c r="B548" s="163"/>
      <c r="D548" s="150" t="s">
        <v>137</v>
      </c>
      <c r="E548" s="164" t="s">
        <v>3</v>
      </c>
      <c r="F548" s="165" t="s">
        <v>142</v>
      </c>
      <c r="H548" s="166">
        <v>59.95</v>
      </c>
      <c r="L548" s="163"/>
      <c r="M548" s="167"/>
      <c r="N548" s="168"/>
      <c r="O548" s="168"/>
      <c r="P548" s="168"/>
      <c r="Q548" s="168"/>
      <c r="R548" s="168"/>
      <c r="S548" s="168"/>
      <c r="T548" s="169"/>
      <c r="AT548" s="164" t="s">
        <v>137</v>
      </c>
      <c r="AU548" s="164" t="s">
        <v>135</v>
      </c>
      <c r="AV548" s="15" t="s">
        <v>134</v>
      </c>
      <c r="AW548" s="15" t="s">
        <v>33</v>
      </c>
      <c r="AX548" s="15" t="s">
        <v>79</v>
      </c>
      <c r="AY548" s="164" t="s">
        <v>127</v>
      </c>
    </row>
    <row r="549" spans="1:65" s="2" customFormat="1" ht="24" customHeight="1">
      <c r="A549" s="31"/>
      <c r="B549" s="136"/>
      <c r="C549" s="137" t="s">
        <v>699</v>
      </c>
      <c r="D549" s="137" t="s">
        <v>129</v>
      </c>
      <c r="E549" s="138" t="s">
        <v>700</v>
      </c>
      <c r="F549" s="139" t="s">
        <v>701</v>
      </c>
      <c r="G549" s="140" t="s">
        <v>132</v>
      </c>
      <c r="H549" s="141">
        <v>9.2050000000000001</v>
      </c>
      <c r="I549" s="142"/>
      <c r="J549" s="142">
        <f>ROUND(I549*H549,2)</f>
        <v>0</v>
      </c>
      <c r="K549" s="139" t="s">
        <v>133</v>
      </c>
      <c r="L549" s="32"/>
      <c r="M549" s="143" t="s">
        <v>3</v>
      </c>
      <c r="N549" s="144" t="s">
        <v>43</v>
      </c>
      <c r="O549" s="145">
        <v>0.24</v>
      </c>
      <c r="P549" s="145">
        <f>O549*H549</f>
        <v>2.2092000000000001</v>
      </c>
      <c r="Q549" s="145">
        <v>3.5000000000000001E-3</v>
      </c>
      <c r="R549" s="145">
        <f>Q549*H549</f>
        <v>3.2217500000000003E-2</v>
      </c>
      <c r="S549" s="145">
        <v>0</v>
      </c>
      <c r="T549" s="146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47" t="s">
        <v>223</v>
      </c>
      <c r="AT549" s="147" t="s">
        <v>129</v>
      </c>
      <c r="AU549" s="147" t="s">
        <v>135</v>
      </c>
      <c r="AY549" s="19" t="s">
        <v>127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9" t="s">
        <v>135</v>
      </c>
      <c r="BK549" s="148">
        <f>ROUND(I549*H549,2)</f>
        <v>0</v>
      </c>
      <c r="BL549" s="19" t="s">
        <v>223</v>
      </c>
      <c r="BM549" s="147" t="s">
        <v>702</v>
      </c>
    </row>
    <row r="550" spans="1:65" s="13" customFormat="1">
      <c r="B550" s="149"/>
      <c r="D550" s="150" t="s">
        <v>137</v>
      </c>
      <c r="E550" s="151" t="s">
        <v>3</v>
      </c>
      <c r="F550" s="152" t="s">
        <v>138</v>
      </c>
      <c r="H550" s="151" t="s">
        <v>3</v>
      </c>
      <c r="L550" s="149"/>
      <c r="M550" s="153"/>
      <c r="N550" s="154"/>
      <c r="O550" s="154"/>
      <c r="P550" s="154"/>
      <c r="Q550" s="154"/>
      <c r="R550" s="154"/>
      <c r="S550" s="154"/>
      <c r="T550" s="155"/>
      <c r="AT550" s="151" t="s">
        <v>137</v>
      </c>
      <c r="AU550" s="151" t="s">
        <v>135</v>
      </c>
      <c r="AV550" s="13" t="s">
        <v>79</v>
      </c>
      <c r="AW550" s="13" t="s">
        <v>33</v>
      </c>
      <c r="AX550" s="13" t="s">
        <v>71</v>
      </c>
      <c r="AY550" s="151" t="s">
        <v>127</v>
      </c>
    </row>
    <row r="551" spans="1:65" s="13" customFormat="1">
      <c r="B551" s="149"/>
      <c r="D551" s="150" t="s">
        <v>137</v>
      </c>
      <c r="E551" s="151" t="s">
        <v>3</v>
      </c>
      <c r="F551" s="152" t="s">
        <v>703</v>
      </c>
      <c r="H551" s="151" t="s">
        <v>3</v>
      </c>
      <c r="L551" s="149"/>
      <c r="M551" s="153"/>
      <c r="N551" s="154"/>
      <c r="O551" s="154"/>
      <c r="P551" s="154"/>
      <c r="Q551" s="154"/>
      <c r="R551" s="154"/>
      <c r="S551" s="154"/>
      <c r="T551" s="155"/>
      <c r="AT551" s="151" t="s">
        <v>137</v>
      </c>
      <c r="AU551" s="151" t="s">
        <v>135</v>
      </c>
      <c r="AV551" s="13" t="s">
        <v>79</v>
      </c>
      <c r="AW551" s="13" t="s">
        <v>33</v>
      </c>
      <c r="AX551" s="13" t="s">
        <v>71</v>
      </c>
      <c r="AY551" s="151" t="s">
        <v>127</v>
      </c>
    </row>
    <row r="552" spans="1:65" s="13" customFormat="1">
      <c r="B552" s="149"/>
      <c r="D552" s="150" t="s">
        <v>137</v>
      </c>
      <c r="E552" s="151" t="s">
        <v>3</v>
      </c>
      <c r="F552" s="152" t="s">
        <v>189</v>
      </c>
      <c r="H552" s="151" t="s">
        <v>3</v>
      </c>
      <c r="L552" s="149"/>
      <c r="M552" s="153"/>
      <c r="N552" s="154"/>
      <c r="O552" s="154"/>
      <c r="P552" s="154"/>
      <c r="Q552" s="154"/>
      <c r="R552" s="154"/>
      <c r="S552" s="154"/>
      <c r="T552" s="155"/>
      <c r="AT552" s="151" t="s">
        <v>137</v>
      </c>
      <c r="AU552" s="151" t="s">
        <v>135</v>
      </c>
      <c r="AV552" s="13" t="s">
        <v>79</v>
      </c>
      <c r="AW552" s="13" t="s">
        <v>33</v>
      </c>
      <c r="AX552" s="13" t="s">
        <v>71</v>
      </c>
      <c r="AY552" s="151" t="s">
        <v>127</v>
      </c>
    </row>
    <row r="553" spans="1:65" s="14" customFormat="1">
      <c r="B553" s="156"/>
      <c r="D553" s="150" t="s">
        <v>137</v>
      </c>
      <c r="E553" s="157" t="s">
        <v>3</v>
      </c>
      <c r="F553" s="158" t="s">
        <v>704</v>
      </c>
      <c r="H553" s="159">
        <v>0.45</v>
      </c>
      <c r="L553" s="156"/>
      <c r="M553" s="160"/>
      <c r="N553" s="161"/>
      <c r="O553" s="161"/>
      <c r="P553" s="161"/>
      <c r="Q553" s="161"/>
      <c r="R553" s="161"/>
      <c r="S553" s="161"/>
      <c r="T553" s="162"/>
      <c r="AT553" s="157" t="s">
        <v>137</v>
      </c>
      <c r="AU553" s="157" t="s">
        <v>135</v>
      </c>
      <c r="AV553" s="14" t="s">
        <v>135</v>
      </c>
      <c r="AW553" s="14" t="s">
        <v>33</v>
      </c>
      <c r="AX553" s="14" t="s">
        <v>71</v>
      </c>
      <c r="AY553" s="157" t="s">
        <v>127</v>
      </c>
    </row>
    <row r="554" spans="1:65" s="13" customFormat="1">
      <c r="B554" s="149"/>
      <c r="D554" s="150" t="s">
        <v>137</v>
      </c>
      <c r="E554" s="151" t="s">
        <v>3</v>
      </c>
      <c r="F554" s="152" t="s">
        <v>501</v>
      </c>
      <c r="H554" s="151" t="s">
        <v>3</v>
      </c>
      <c r="L554" s="149"/>
      <c r="M554" s="153"/>
      <c r="N554" s="154"/>
      <c r="O554" s="154"/>
      <c r="P554" s="154"/>
      <c r="Q554" s="154"/>
      <c r="R554" s="154"/>
      <c r="S554" s="154"/>
      <c r="T554" s="155"/>
      <c r="AT554" s="151" t="s">
        <v>137</v>
      </c>
      <c r="AU554" s="151" t="s">
        <v>135</v>
      </c>
      <c r="AV554" s="13" t="s">
        <v>79</v>
      </c>
      <c r="AW554" s="13" t="s">
        <v>33</v>
      </c>
      <c r="AX554" s="13" t="s">
        <v>71</v>
      </c>
      <c r="AY554" s="151" t="s">
        <v>127</v>
      </c>
    </row>
    <row r="555" spans="1:65" s="14" customFormat="1">
      <c r="B555" s="156"/>
      <c r="D555" s="150" t="s">
        <v>137</v>
      </c>
      <c r="E555" s="157" t="s">
        <v>3</v>
      </c>
      <c r="F555" s="158" t="s">
        <v>705</v>
      </c>
      <c r="H555" s="159">
        <v>8.7550000000000008</v>
      </c>
      <c r="L555" s="156"/>
      <c r="M555" s="160"/>
      <c r="N555" s="161"/>
      <c r="O555" s="161"/>
      <c r="P555" s="161"/>
      <c r="Q555" s="161"/>
      <c r="R555" s="161"/>
      <c r="S555" s="161"/>
      <c r="T555" s="162"/>
      <c r="AT555" s="157" t="s">
        <v>137</v>
      </c>
      <c r="AU555" s="157" t="s">
        <v>135</v>
      </c>
      <c r="AV555" s="14" t="s">
        <v>135</v>
      </c>
      <c r="AW555" s="14" t="s">
        <v>33</v>
      </c>
      <c r="AX555" s="14" t="s">
        <v>71</v>
      </c>
      <c r="AY555" s="157" t="s">
        <v>127</v>
      </c>
    </row>
    <row r="556" spans="1:65" s="15" customFormat="1">
      <c r="B556" s="163"/>
      <c r="D556" s="150" t="s">
        <v>137</v>
      </c>
      <c r="E556" s="164" t="s">
        <v>3</v>
      </c>
      <c r="F556" s="165" t="s">
        <v>142</v>
      </c>
      <c r="H556" s="166">
        <v>9.2050000000000001</v>
      </c>
      <c r="L556" s="163"/>
      <c r="M556" s="167"/>
      <c r="N556" s="168"/>
      <c r="O556" s="168"/>
      <c r="P556" s="168"/>
      <c r="Q556" s="168"/>
      <c r="R556" s="168"/>
      <c r="S556" s="168"/>
      <c r="T556" s="169"/>
      <c r="AT556" s="164" t="s">
        <v>137</v>
      </c>
      <c r="AU556" s="164" t="s">
        <v>135</v>
      </c>
      <c r="AV556" s="15" t="s">
        <v>134</v>
      </c>
      <c r="AW556" s="15" t="s">
        <v>33</v>
      </c>
      <c r="AX556" s="15" t="s">
        <v>79</v>
      </c>
      <c r="AY556" s="164" t="s">
        <v>127</v>
      </c>
    </row>
    <row r="557" spans="1:65" s="2" customFormat="1" ht="36" customHeight="1">
      <c r="A557" s="31"/>
      <c r="B557" s="136"/>
      <c r="C557" s="137" t="s">
        <v>706</v>
      </c>
      <c r="D557" s="137" t="s">
        <v>129</v>
      </c>
      <c r="E557" s="138" t="s">
        <v>707</v>
      </c>
      <c r="F557" s="139" t="s">
        <v>708</v>
      </c>
      <c r="G557" s="140" t="s">
        <v>275</v>
      </c>
      <c r="H557" s="141">
        <v>138.80000000000001</v>
      </c>
      <c r="I557" s="142"/>
      <c r="J557" s="142">
        <f>ROUND(I557*H557,2)</f>
        <v>0</v>
      </c>
      <c r="K557" s="139" t="s">
        <v>133</v>
      </c>
      <c r="L557" s="32"/>
      <c r="M557" s="143" t="s">
        <v>3</v>
      </c>
      <c r="N557" s="144" t="s">
        <v>43</v>
      </c>
      <c r="O557" s="145">
        <v>0.124</v>
      </c>
      <c r="P557" s="145">
        <f>O557*H557</f>
        <v>17.211200000000002</v>
      </c>
      <c r="Q557" s="145">
        <v>0</v>
      </c>
      <c r="R557" s="145">
        <f>Q557*H557</f>
        <v>0</v>
      </c>
      <c r="S557" s="145">
        <v>0</v>
      </c>
      <c r="T557" s="146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47" t="s">
        <v>223</v>
      </c>
      <c r="AT557" s="147" t="s">
        <v>129</v>
      </c>
      <c r="AU557" s="147" t="s">
        <v>135</v>
      </c>
      <c r="AY557" s="19" t="s">
        <v>127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9" t="s">
        <v>135</v>
      </c>
      <c r="BK557" s="148">
        <f>ROUND(I557*H557,2)</f>
        <v>0</v>
      </c>
      <c r="BL557" s="19" t="s">
        <v>223</v>
      </c>
      <c r="BM557" s="147" t="s">
        <v>709</v>
      </c>
    </row>
    <row r="558" spans="1:65" s="13" customFormat="1">
      <c r="B558" s="149"/>
      <c r="D558" s="150" t="s">
        <v>137</v>
      </c>
      <c r="E558" s="151" t="s">
        <v>3</v>
      </c>
      <c r="F558" s="152" t="s">
        <v>138</v>
      </c>
      <c r="H558" s="151" t="s">
        <v>3</v>
      </c>
      <c r="L558" s="149"/>
      <c r="M558" s="153"/>
      <c r="N558" s="154"/>
      <c r="O558" s="154"/>
      <c r="P558" s="154"/>
      <c r="Q558" s="154"/>
      <c r="R558" s="154"/>
      <c r="S558" s="154"/>
      <c r="T558" s="155"/>
      <c r="AT558" s="151" t="s">
        <v>137</v>
      </c>
      <c r="AU558" s="151" t="s">
        <v>135</v>
      </c>
      <c r="AV558" s="13" t="s">
        <v>79</v>
      </c>
      <c r="AW558" s="13" t="s">
        <v>33</v>
      </c>
      <c r="AX558" s="13" t="s">
        <v>71</v>
      </c>
      <c r="AY558" s="151" t="s">
        <v>127</v>
      </c>
    </row>
    <row r="559" spans="1:65" s="13" customFormat="1">
      <c r="B559" s="149"/>
      <c r="D559" s="150" t="s">
        <v>137</v>
      </c>
      <c r="E559" s="151" t="s">
        <v>3</v>
      </c>
      <c r="F559" s="152" t="s">
        <v>710</v>
      </c>
      <c r="H559" s="151" t="s">
        <v>3</v>
      </c>
      <c r="L559" s="149"/>
      <c r="M559" s="153"/>
      <c r="N559" s="154"/>
      <c r="O559" s="154"/>
      <c r="P559" s="154"/>
      <c r="Q559" s="154"/>
      <c r="R559" s="154"/>
      <c r="S559" s="154"/>
      <c r="T559" s="155"/>
      <c r="AT559" s="151" t="s">
        <v>137</v>
      </c>
      <c r="AU559" s="151" t="s">
        <v>135</v>
      </c>
      <c r="AV559" s="13" t="s">
        <v>79</v>
      </c>
      <c r="AW559" s="13" t="s">
        <v>33</v>
      </c>
      <c r="AX559" s="13" t="s">
        <v>71</v>
      </c>
      <c r="AY559" s="151" t="s">
        <v>127</v>
      </c>
    </row>
    <row r="560" spans="1:65" s="13" customFormat="1">
      <c r="B560" s="149"/>
      <c r="D560" s="150" t="s">
        <v>137</v>
      </c>
      <c r="E560" s="151" t="s">
        <v>3</v>
      </c>
      <c r="F560" s="152" t="s">
        <v>189</v>
      </c>
      <c r="H560" s="151" t="s">
        <v>3</v>
      </c>
      <c r="L560" s="149"/>
      <c r="M560" s="153"/>
      <c r="N560" s="154"/>
      <c r="O560" s="154"/>
      <c r="P560" s="154"/>
      <c r="Q560" s="154"/>
      <c r="R560" s="154"/>
      <c r="S560" s="154"/>
      <c r="T560" s="155"/>
      <c r="AT560" s="151" t="s">
        <v>137</v>
      </c>
      <c r="AU560" s="151" t="s">
        <v>135</v>
      </c>
      <c r="AV560" s="13" t="s">
        <v>79</v>
      </c>
      <c r="AW560" s="13" t="s">
        <v>33</v>
      </c>
      <c r="AX560" s="13" t="s">
        <v>71</v>
      </c>
      <c r="AY560" s="151" t="s">
        <v>127</v>
      </c>
    </row>
    <row r="561" spans="1:65" s="14" customFormat="1">
      <c r="B561" s="156"/>
      <c r="D561" s="150" t="s">
        <v>137</v>
      </c>
      <c r="E561" s="157" t="s">
        <v>3</v>
      </c>
      <c r="F561" s="158" t="s">
        <v>612</v>
      </c>
      <c r="H561" s="159">
        <v>4.5</v>
      </c>
      <c r="L561" s="156"/>
      <c r="M561" s="160"/>
      <c r="N561" s="161"/>
      <c r="O561" s="161"/>
      <c r="P561" s="161"/>
      <c r="Q561" s="161"/>
      <c r="R561" s="161"/>
      <c r="S561" s="161"/>
      <c r="T561" s="162"/>
      <c r="AT561" s="157" t="s">
        <v>137</v>
      </c>
      <c r="AU561" s="157" t="s">
        <v>135</v>
      </c>
      <c r="AV561" s="14" t="s">
        <v>135</v>
      </c>
      <c r="AW561" s="14" t="s">
        <v>33</v>
      </c>
      <c r="AX561" s="14" t="s">
        <v>71</v>
      </c>
      <c r="AY561" s="157" t="s">
        <v>127</v>
      </c>
    </row>
    <row r="562" spans="1:65" s="13" customFormat="1">
      <c r="B562" s="149"/>
      <c r="D562" s="150" t="s">
        <v>137</v>
      </c>
      <c r="E562" s="151" t="s">
        <v>3</v>
      </c>
      <c r="F562" s="152" t="s">
        <v>501</v>
      </c>
      <c r="H562" s="151" t="s">
        <v>3</v>
      </c>
      <c r="L562" s="149"/>
      <c r="M562" s="153"/>
      <c r="N562" s="154"/>
      <c r="O562" s="154"/>
      <c r="P562" s="154"/>
      <c r="Q562" s="154"/>
      <c r="R562" s="154"/>
      <c r="S562" s="154"/>
      <c r="T562" s="155"/>
      <c r="AT562" s="151" t="s">
        <v>137</v>
      </c>
      <c r="AU562" s="151" t="s">
        <v>135</v>
      </c>
      <c r="AV562" s="13" t="s">
        <v>79</v>
      </c>
      <c r="AW562" s="13" t="s">
        <v>33</v>
      </c>
      <c r="AX562" s="13" t="s">
        <v>71</v>
      </c>
      <c r="AY562" s="151" t="s">
        <v>127</v>
      </c>
    </row>
    <row r="563" spans="1:65" s="14" customFormat="1">
      <c r="B563" s="156"/>
      <c r="D563" s="150" t="s">
        <v>137</v>
      </c>
      <c r="E563" s="157" t="s">
        <v>3</v>
      </c>
      <c r="F563" s="158" t="s">
        <v>711</v>
      </c>
      <c r="H563" s="159">
        <v>134.30000000000001</v>
      </c>
      <c r="L563" s="156"/>
      <c r="M563" s="160"/>
      <c r="N563" s="161"/>
      <c r="O563" s="161"/>
      <c r="P563" s="161"/>
      <c r="Q563" s="161"/>
      <c r="R563" s="161"/>
      <c r="S563" s="161"/>
      <c r="T563" s="162"/>
      <c r="AT563" s="157" t="s">
        <v>137</v>
      </c>
      <c r="AU563" s="157" t="s">
        <v>135</v>
      </c>
      <c r="AV563" s="14" t="s">
        <v>135</v>
      </c>
      <c r="AW563" s="14" t="s">
        <v>33</v>
      </c>
      <c r="AX563" s="14" t="s">
        <v>71</v>
      </c>
      <c r="AY563" s="157" t="s">
        <v>127</v>
      </c>
    </row>
    <row r="564" spans="1:65" s="15" customFormat="1">
      <c r="B564" s="163"/>
      <c r="D564" s="150" t="s">
        <v>137</v>
      </c>
      <c r="E564" s="164" t="s">
        <v>3</v>
      </c>
      <c r="F564" s="165" t="s">
        <v>142</v>
      </c>
      <c r="H564" s="166">
        <v>138.80000000000001</v>
      </c>
      <c r="L564" s="163"/>
      <c r="M564" s="167"/>
      <c r="N564" s="168"/>
      <c r="O564" s="168"/>
      <c r="P564" s="168"/>
      <c r="Q564" s="168"/>
      <c r="R564" s="168"/>
      <c r="S564" s="168"/>
      <c r="T564" s="169"/>
      <c r="AT564" s="164" t="s">
        <v>137</v>
      </c>
      <c r="AU564" s="164" t="s">
        <v>135</v>
      </c>
      <c r="AV564" s="15" t="s">
        <v>134</v>
      </c>
      <c r="AW564" s="15" t="s">
        <v>33</v>
      </c>
      <c r="AX564" s="15" t="s">
        <v>79</v>
      </c>
      <c r="AY564" s="164" t="s">
        <v>127</v>
      </c>
    </row>
    <row r="565" spans="1:65" s="2" customFormat="1" ht="16.5" customHeight="1">
      <c r="A565" s="31"/>
      <c r="B565" s="136"/>
      <c r="C565" s="170" t="s">
        <v>712</v>
      </c>
      <c r="D565" s="170" t="s">
        <v>179</v>
      </c>
      <c r="E565" s="171" t="s">
        <v>713</v>
      </c>
      <c r="F565" s="172" t="s">
        <v>714</v>
      </c>
      <c r="G565" s="173" t="s">
        <v>275</v>
      </c>
      <c r="H565" s="174">
        <v>138.80000000000001</v>
      </c>
      <c r="I565" s="175"/>
      <c r="J565" s="175">
        <f>ROUND(I565*H565,2)</f>
        <v>0</v>
      </c>
      <c r="K565" s="172" t="s">
        <v>133</v>
      </c>
      <c r="L565" s="176"/>
      <c r="M565" s="177" t="s">
        <v>3</v>
      </c>
      <c r="N565" s="178" t="s">
        <v>43</v>
      </c>
      <c r="O565" s="145">
        <v>0</v>
      </c>
      <c r="P565" s="145">
        <f>O565*H565</f>
        <v>0</v>
      </c>
      <c r="Q565" s="145">
        <v>9.0000000000000006E-5</v>
      </c>
      <c r="R565" s="145">
        <f>Q565*H565</f>
        <v>1.2492000000000001E-2</v>
      </c>
      <c r="S565" s="145">
        <v>0</v>
      </c>
      <c r="T565" s="146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47" t="s">
        <v>343</v>
      </c>
      <c r="AT565" s="147" t="s">
        <v>179</v>
      </c>
      <c r="AU565" s="147" t="s">
        <v>135</v>
      </c>
      <c r="AY565" s="19" t="s">
        <v>127</v>
      </c>
      <c r="BE565" s="148">
        <f>IF(N565="základní",J565,0)</f>
        <v>0</v>
      </c>
      <c r="BF565" s="148">
        <f>IF(N565="snížená",J565,0)</f>
        <v>0</v>
      </c>
      <c r="BG565" s="148">
        <f>IF(N565="zákl. přenesená",J565,0)</f>
        <v>0</v>
      </c>
      <c r="BH565" s="148">
        <f>IF(N565="sníž. přenesená",J565,0)</f>
        <v>0</v>
      </c>
      <c r="BI565" s="148">
        <f>IF(N565="nulová",J565,0)</f>
        <v>0</v>
      </c>
      <c r="BJ565" s="19" t="s">
        <v>135</v>
      </c>
      <c r="BK565" s="148">
        <f>ROUND(I565*H565,2)</f>
        <v>0</v>
      </c>
      <c r="BL565" s="19" t="s">
        <v>223</v>
      </c>
      <c r="BM565" s="147" t="s">
        <v>715</v>
      </c>
    </row>
    <row r="566" spans="1:65" s="2" customFormat="1" ht="36" customHeight="1">
      <c r="A566" s="31"/>
      <c r="B566" s="136"/>
      <c r="C566" s="137" t="s">
        <v>716</v>
      </c>
      <c r="D566" s="137" t="s">
        <v>129</v>
      </c>
      <c r="E566" s="138" t="s">
        <v>717</v>
      </c>
      <c r="F566" s="139" t="s">
        <v>718</v>
      </c>
      <c r="G566" s="140" t="s">
        <v>132</v>
      </c>
      <c r="H566" s="141">
        <v>28.13</v>
      </c>
      <c r="I566" s="142"/>
      <c r="J566" s="142">
        <f>ROUND(I566*H566,2)</f>
        <v>0</v>
      </c>
      <c r="K566" s="139" t="s">
        <v>133</v>
      </c>
      <c r="L566" s="32"/>
      <c r="M566" s="143" t="s">
        <v>3</v>
      </c>
      <c r="N566" s="144" t="s">
        <v>43</v>
      </c>
      <c r="O566" s="145">
        <v>0.19600000000000001</v>
      </c>
      <c r="P566" s="145">
        <f>O566*H566</f>
        <v>5.5134800000000004</v>
      </c>
      <c r="Q566" s="145">
        <v>0</v>
      </c>
      <c r="R566" s="145">
        <f>Q566*H566</f>
        <v>0</v>
      </c>
      <c r="S566" s="145">
        <v>0</v>
      </c>
      <c r="T566" s="146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47" t="s">
        <v>223</v>
      </c>
      <c r="AT566" s="147" t="s">
        <v>129</v>
      </c>
      <c r="AU566" s="147" t="s">
        <v>135</v>
      </c>
      <c r="AY566" s="19" t="s">
        <v>127</v>
      </c>
      <c r="BE566" s="148">
        <f>IF(N566="základní",J566,0)</f>
        <v>0</v>
      </c>
      <c r="BF566" s="148">
        <f>IF(N566="snížená",J566,0)</f>
        <v>0</v>
      </c>
      <c r="BG566" s="148">
        <f>IF(N566="zákl. přenesená",J566,0)</f>
        <v>0</v>
      </c>
      <c r="BH566" s="148">
        <f>IF(N566="sníž. přenesená",J566,0)</f>
        <v>0</v>
      </c>
      <c r="BI566" s="148">
        <f>IF(N566="nulová",J566,0)</f>
        <v>0</v>
      </c>
      <c r="BJ566" s="19" t="s">
        <v>135</v>
      </c>
      <c r="BK566" s="148">
        <f>ROUND(I566*H566,2)</f>
        <v>0</v>
      </c>
      <c r="BL566" s="19" t="s">
        <v>223</v>
      </c>
      <c r="BM566" s="147" t="s">
        <v>719</v>
      </c>
    </row>
    <row r="567" spans="1:65" s="13" customFormat="1">
      <c r="B567" s="149"/>
      <c r="D567" s="150" t="s">
        <v>137</v>
      </c>
      <c r="E567" s="151" t="s">
        <v>3</v>
      </c>
      <c r="F567" s="152" t="s">
        <v>138</v>
      </c>
      <c r="H567" s="151" t="s">
        <v>3</v>
      </c>
      <c r="L567" s="149"/>
      <c r="M567" s="153"/>
      <c r="N567" s="154"/>
      <c r="O567" s="154"/>
      <c r="P567" s="154"/>
      <c r="Q567" s="154"/>
      <c r="R567" s="154"/>
      <c r="S567" s="154"/>
      <c r="T567" s="155"/>
      <c r="AT567" s="151" t="s">
        <v>137</v>
      </c>
      <c r="AU567" s="151" t="s">
        <v>135</v>
      </c>
      <c r="AV567" s="13" t="s">
        <v>79</v>
      </c>
      <c r="AW567" s="13" t="s">
        <v>33</v>
      </c>
      <c r="AX567" s="13" t="s">
        <v>71</v>
      </c>
      <c r="AY567" s="151" t="s">
        <v>127</v>
      </c>
    </row>
    <row r="568" spans="1:65" s="13" customFormat="1">
      <c r="B568" s="149"/>
      <c r="D568" s="150" t="s">
        <v>137</v>
      </c>
      <c r="E568" s="151" t="s">
        <v>3</v>
      </c>
      <c r="F568" s="152" t="s">
        <v>688</v>
      </c>
      <c r="H568" s="151" t="s">
        <v>3</v>
      </c>
      <c r="L568" s="149"/>
      <c r="M568" s="153"/>
      <c r="N568" s="154"/>
      <c r="O568" s="154"/>
      <c r="P568" s="154"/>
      <c r="Q568" s="154"/>
      <c r="R568" s="154"/>
      <c r="S568" s="154"/>
      <c r="T568" s="155"/>
      <c r="AT568" s="151" t="s">
        <v>137</v>
      </c>
      <c r="AU568" s="151" t="s">
        <v>135</v>
      </c>
      <c r="AV568" s="13" t="s">
        <v>79</v>
      </c>
      <c r="AW568" s="13" t="s">
        <v>33</v>
      </c>
      <c r="AX568" s="13" t="s">
        <v>71</v>
      </c>
      <c r="AY568" s="151" t="s">
        <v>127</v>
      </c>
    </row>
    <row r="569" spans="1:65" s="14" customFormat="1">
      <c r="B569" s="156"/>
      <c r="D569" s="150" t="s">
        <v>137</v>
      </c>
      <c r="E569" s="157" t="s">
        <v>3</v>
      </c>
      <c r="F569" s="158" t="s">
        <v>689</v>
      </c>
      <c r="H569" s="159">
        <v>28.13</v>
      </c>
      <c r="L569" s="156"/>
      <c r="M569" s="160"/>
      <c r="N569" s="161"/>
      <c r="O569" s="161"/>
      <c r="P569" s="161"/>
      <c r="Q569" s="161"/>
      <c r="R569" s="161"/>
      <c r="S569" s="161"/>
      <c r="T569" s="162"/>
      <c r="AT569" s="157" t="s">
        <v>137</v>
      </c>
      <c r="AU569" s="157" t="s">
        <v>135</v>
      </c>
      <c r="AV569" s="14" t="s">
        <v>135</v>
      </c>
      <c r="AW569" s="14" t="s">
        <v>33</v>
      </c>
      <c r="AX569" s="14" t="s">
        <v>79</v>
      </c>
      <c r="AY569" s="157" t="s">
        <v>127</v>
      </c>
    </row>
    <row r="570" spans="1:65" s="2" customFormat="1" ht="24" customHeight="1">
      <c r="A570" s="31"/>
      <c r="B570" s="136"/>
      <c r="C570" s="170" t="s">
        <v>720</v>
      </c>
      <c r="D570" s="170" t="s">
        <v>179</v>
      </c>
      <c r="E570" s="171" t="s">
        <v>721</v>
      </c>
      <c r="F570" s="172" t="s">
        <v>722</v>
      </c>
      <c r="G570" s="173" t="s">
        <v>132</v>
      </c>
      <c r="H570" s="174">
        <v>29.536999999999999</v>
      </c>
      <c r="I570" s="175"/>
      <c r="J570" s="175">
        <f>ROUND(I570*H570,2)</f>
        <v>0</v>
      </c>
      <c r="K570" s="172" t="s">
        <v>133</v>
      </c>
      <c r="L570" s="176"/>
      <c r="M570" s="177" t="s">
        <v>3</v>
      </c>
      <c r="N570" s="178" t="s">
        <v>43</v>
      </c>
      <c r="O570" s="145">
        <v>0</v>
      </c>
      <c r="P570" s="145">
        <f>O570*H570</f>
        <v>0</v>
      </c>
      <c r="Q570" s="145">
        <v>3.5E-4</v>
      </c>
      <c r="R570" s="145">
        <f>Q570*H570</f>
        <v>1.033795E-2</v>
      </c>
      <c r="S570" s="145">
        <v>0</v>
      </c>
      <c r="T570" s="146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47" t="s">
        <v>343</v>
      </c>
      <c r="AT570" s="147" t="s">
        <v>179</v>
      </c>
      <c r="AU570" s="147" t="s">
        <v>135</v>
      </c>
      <c r="AY570" s="19" t="s">
        <v>127</v>
      </c>
      <c r="BE570" s="148">
        <f>IF(N570="základní",J570,0)</f>
        <v>0</v>
      </c>
      <c r="BF570" s="148">
        <f>IF(N570="snížená",J570,0)</f>
        <v>0</v>
      </c>
      <c r="BG570" s="148">
        <f>IF(N570="zákl. přenesená",J570,0)</f>
        <v>0</v>
      </c>
      <c r="BH570" s="148">
        <f>IF(N570="sníž. přenesená",J570,0)</f>
        <v>0</v>
      </c>
      <c r="BI570" s="148">
        <f>IF(N570="nulová",J570,0)</f>
        <v>0</v>
      </c>
      <c r="BJ570" s="19" t="s">
        <v>135</v>
      </c>
      <c r="BK570" s="148">
        <f>ROUND(I570*H570,2)</f>
        <v>0</v>
      </c>
      <c r="BL570" s="19" t="s">
        <v>223</v>
      </c>
      <c r="BM570" s="147" t="s">
        <v>723</v>
      </c>
    </row>
    <row r="571" spans="1:65" s="14" customFormat="1">
      <c r="B571" s="156"/>
      <c r="D571" s="150" t="s">
        <v>137</v>
      </c>
      <c r="F571" s="158" t="s">
        <v>724</v>
      </c>
      <c r="H571" s="159">
        <v>29.536999999999999</v>
      </c>
      <c r="L571" s="156"/>
      <c r="M571" s="160"/>
      <c r="N571" s="161"/>
      <c r="O571" s="161"/>
      <c r="P571" s="161"/>
      <c r="Q571" s="161"/>
      <c r="R571" s="161"/>
      <c r="S571" s="161"/>
      <c r="T571" s="162"/>
      <c r="AT571" s="157" t="s">
        <v>137</v>
      </c>
      <c r="AU571" s="157" t="s">
        <v>135</v>
      </c>
      <c r="AV571" s="14" t="s">
        <v>135</v>
      </c>
      <c r="AW571" s="14" t="s">
        <v>4</v>
      </c>
      <c r="AX571" s="14" t="s">
        <v>79</v>
      </c>
      <c r="AY571" s="157" t="s">
        <v>127</v>
      </c>
    </row>
    <row r="572" spans="1:65" s="2" customFormat="1" ht="48" customHeight="1">
      <c r="A572" s="31"/>
      <c r="B572" s="136"/>
      <c r="C572" s="137" t="s">
        <v>725</v>
      </c>
      <c r="D572" s="137" t="s">
        <v>129</v>
      </c>
      <c r="E572" s="138" t="s">
        <v>726</v>
      </c>
      <c r="F572" s="139" t="s">
        <v>727</v>
      </c>
      <c r="G572" s="140" t="s">
        <v>728</v>
      </c>
      <c r="H572" s="141">
        <v>596.06799999999998</v>
      </c>
      <c r="I572" s="142"/>
      <c r="J572" s="142">
        <f>ROUND(I572*H572,2)</f>
        <v>0</v>
      </c>
      <c r="K572" s="139" t="s">
        <v>133</v>
      </c>
      <c r="L572" s="32"/>
      <c r="M572" s="143" t="s">
        <v>3</v>
      </c>
      <c r="N572" s="144" t="s">
        <v>43</v>
      </c>
      <c r="O572" s="145">
        <v>0</v>
      </c>
      <c r="P572" s="145">
        <f>O572*H572</f>
        <v>0</v>
      </c>
      <c r="Q572" s="145">
        <v>0</v>
      </c>
      <c r="R572" s="145">
        <f>Q572*H572</f>
        <v>0</v>
      </c>
      <c r="S572" s="145">
        <v>0</v>
      </c>
      <c r="T572" s="146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47" t="s">
        <v>223</v>
      </c>
      <c r="AT572" s="147" t="s">
        <v>129</v>
      </c>
      <c r="AU572" s="147" t="s">
        <v>135</v>
      </c>
      <c r="AY572" s="19" t="s">
        <v>127</v>
      </c>
      <c r="BE572" s="148">
        <f>IF(N572="základní",J572,0)</f>
        <v>0</v>
      </c>
      <c r="BF572" s="148">
        <f>IF(N572="snížená",J572,0)</f>
        <v>0</v>
      </c>
      <c r="BG572" s="148">
        <f>IF(N572="zákl. přenesená",J572,0)</f>
        <v>0</v>
      </c>
      <c r="BH572" s="148">
        <f>IF(N572="sníž. přenesená",J572,0)</f>
        <v>0</v>
      </c>
      <c r="BI572" s="148">
        <f>IF(N572="nulová",J572,0)</f>
        <v>0</v>
      </c>
      <c r="BJ572" s="19" t="s">
        <v>135</v>
      </c>
      <c r="BK572" s="148">
        <f>ROUND(I572*H572,2)</f>
        <v>0</v>
      </c>
      <c r="BL572" s="19" t="s">
        <v>223</v>
      </c>
      <c r="BM572" s="147" t="s">
        <v>729</v>
      </c>
    </row>
    <row r="573" spans="1:65" s="12" customFormat="1" ht="22.9" customHeight="1">
      <c r="B573" s="124"/>
      <c r="D573" s="125" t="s">
        <v>70</v>
      </c>
      <c r="E573" s="134" t="s">
        <v>730</v>
      </c>
      <c r="F573" s="134" t="s">
        <v>731</v>
      </c>
      <c r="J573" s="135">
        <f>BK573</f>
        <v>0</v>
      </c>
      <c r="L573" s="124"/>
      <c r="M573" s="128"/>
      <c r="N573" s="129"/>
      <c r="O573" s="129"/>
      <c r="P573" s="130">
        <f>SUM(P574:P607)</f>
        <v>54.532540000000012</v>
      </c>
      <c r="Q573" s="129"/>
      <c r="R573" s="130">
        <f>SUM(R574:R607)</f>
        <v>1.2795236700000001</v>
      </c>
      <c r="S573" s="129"/>
      <c r="T573" s="131">
        <f>SUM(T574:T607)</f>
        <v>0</v>
      </c>
      <c r="AR573" s="125" t="s">
        <v>135</v>
      </c>
      <c r="AT573" s="132" t="s">
        <v>70</v>
      </c>
      <c r="AU573" s="132" t="s">
        <v>79</v>
      </c>
      <c r="AY573" s="125" t="s">
        <v>127</v>
      </c>
      <c r="BK573" s="133">
        <f>SUM(BK574:BK607)</f>
        <v>0</v>
      </c>
    </row>
    <row r="574" spans="1:65" s="2" customFormat="1" ht="36" customHeight="1">
      <c r="A574" s="31"/>
      <c r="B574" s="136"/>
      <c r="C574" s="137" t="s">
        <v>732</v>
      </c>
      <c r="D574" s="137" t="s">
        <v>129</v>
      </c>
      <c r="E574" s="138" t="s">
        <v>733</v>
      </c>
      <c r="F574" s="139" t="s">
        <v>734</v>
      </c>
      <c r="G574" s="140" t="s">
        <v>132</v>
      </c>
      <c r="H574" s="141">
        <v>283.82900000000001</v>
      </c>
      <c r="I574" s="142"/>
      <c r="J574" s="142">
        <f>ROUND(I574*H574,2)</f>
        <v>0</v>
      </c>
      <c r="K574" s="139" t="s">
        <v>133</v>
      </c>
      <c r="L574" s="32"/>
      <c r="M574" s="143" t="s">
        <v>3</v>
      </c>
      <c r="N574" s="144" t="s">
        <v>43</v>
      </c>
      <c r="O574" s="145">
        <v>0.06</v>
      </c>
      <c r="P574" s="145">
        <f>O574*H574</f>
        <v>17.02974</v>
      </c>
      <c r="Q574" s="145">
        <v>0</v>
      </c>
      <c r="R574" s="145">
        <f>Q574*H574</f>
        <v>0</v>
      </c>
      <c r="S574" s="145">
        <v>0</v>
      </c>
      <c r="T574" s="146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47" t="s">
        <v>223</v>
      </c>
      <c r="AT574" s="147" t="s">
        <v>129</v>
      </c>
      <c r="AU574" s="147" t="s">
        <v>135</v>
      </c>
      <c r="AY574" s="19" t="s">
        <v>127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9" t="s">
        <v>135</v>
      </c>
      <c r="BK574" s="148">
        <f>ROUND(I574*H574,2)</f>
        <v>0</v>
      </c>
      <c r="BL574" s="19" t="s">
        <v>223</v>
      </c>
      <c r="BM574" s="147" t="s">
        <v>735</v>
      </c>
    </row>
    <row r="575" spans="1:65" s="13" customFormat="1">
      <c r="B575" s="149"/>
      <c r="D575" s="150" t="s">
        <v>137</v>
      </c>
      <c r="E575" s="151" t="s">
        <v>3</v>
      </c>
      <c r="F575" s="152" t="s">
        <v>138</v>
      </c>
      <c r="H575" s="151" t="s">
        <v>3</v>
      </c>
      <c r="L575" s="149"/>
      <c r="M575" s="153"/>
      <c r="N575" s="154"/>
      <c r="O575" s="154"/>
      <c r="P575" s="154"/>
      <c r="Q575" s="154"/>
      <c r="R575" s="154"/>
      <c r="S575" s="154"/>
      <c r="T575" s="155"/>
      <c r="AT575" s="151" t="s">
        <v>137</v>
      </c>
      <c r="AU575" s="151" t="s">
        <v>135</v>
      </c>
      <c r="AV575" s="13" t="s">
        <v>79</v>
      </c>
      <c r="AW575" s="13" t="s">
        <v>33</v>
      </c>
      <c r="AX575" s="13" t="s">
        <v>71</v>
      </c>
      <c r="AY575" s="151" t="s">
        <v>127</v>
      </c>
    </row>
    <row r="576" spans="1:65" s="13" customFormat="1">
      <c r="B576" s="149"/>
      <c r="D576" s="150" t="s">
        <v>137</v>
      </c>
      <c r="E576" s="151" t="s">
        <v>3</v>
      </c>
      <c r="F576" s="152" t="s">
        <v>736</v>
      </c>
      <c r="H576" s="151" t="s">
        <v>3</v>
      </c>
      <c r="L576" s="149"/>
      <c r="M576" s="153"/>
      <c r="N576" s="154"/>
      <c r="O576" s="154"/>
      <c r="P576" s="154"/>
      <c r="Q576" s="154"/>
      <c r="R576" s="154"/>
      <c r="S576" s="154"/>
      <c r="T576" s="155"/>
      <c r="AT576" s="151" t="s">
        <v>137</v>
      </c>
      <c r="AU576" s="151" t="s">
        <v>135</v>
      </c>
      <c r="AV576" s="13" t="s">
        <v>79</v>
      </c>
      <c r="AW576" s="13" t="s">
        <v>33</v>
      </c>
      <c r="AX576" s="13" t="s">
        <v>71</v>
      </c>
      <c r="AY576" s="151" t="s">
        <v>127</v>
      </c>
    </row>
    <row r="577" spans="1:65" s="14" customFormat="1">
      <c r="B577" s="156"/>
      <c r="D577" s="150" t="s">
        <v>137</v>
      </c>
      <c r="E577" s="157" t="s">
        <v>3</v>
      </c>
      <c r="F577" s="158" t="s">
        <v>737</v>
      </c>
      <c r="H577" s="159">
        <v>133.03100000000001</v>
      </c>
      <c r="L577" s="156"/>
      <c r="M577" s="160"/>
      <c r="N577" s="161"/>
      <c r="O577" s="161"/>
      <c r="P577" s="161"/>
      <c r="Q577" s="161"/>
      <c r="R577" s="161"/>
      <c r="S577" s="161"/>
      <c r="T577" s="162"/>
      <c r="AT577" s="157" t="s">
        <v>137</v>
      </c>
      <c r="AU577" s="157" t="s">
        <v>135</v>
      </c>
      <c r="AV577" s="14" t="s">
        <v>135</v>
      </c>
      <c r="AW577" s="14" t="s">
        <v>33</v>
      </c>
      <c r="AX577" s="14" t="s">
        <v>71</v>
      </c>
      <c r="AY577" s="157" t="s">
        <v>127</v>
      </c>
    </row>
    <row r="578" spans="1:65" s="14" customFormat="1">
      <c r="B578" s="156"/>
      <c r="D578" s="150" t="s">
        <v>137</v>
      </c>
      <c r="E578" s="157" t="s">
        <v>3</v>
      </c>
      <c r="F578" s="158" t="s">
        <v>738</v>
      </c>
      <c r="H578" s="159">
        <v>117.03</v>
      </c>
      <c r="L578" s="156"/>
      <c r="M578" s="160"/>
      <c r="N578" s="161"/>
      <c r="O578" s="161"/>
      <c r="P578" s="161"/>
      <c r="Q578" s="161"/>
      <c r="R578" s="161"/>
      <c r="S578" s="161"/>
      <c r="T578" s="162"/>
      <c r="AT578" s="157" t="s">
        <v>137</v>
      </c>
      <c r="AU578" s="157" t="s">
        <v>135</v>
      </c>
      <c r="AV578" s="14" t="s">
        <v>135</v>
      </c>
      <c r="AW578" s="14" t="s">
        <v>33</v>
      </c>
      <c r="AX578" s="14" t="s">
        <v>71</v>
      </c>
      <c r="AY578" s="157" t="s">
        <v>127</v>
      </c>
    </row>
    <row r="579" spans="1:65" s="13" customFormat="1">
      <c r="B579" s="149"/>
      <c r="D579" s="150" t="s">
        <v>137</v>
      </c>
      <c r="E579" s="151" t="s">
        <v>3</v>
      </c>
      <c r="F579" s="152" t="s">
        <v>739</v>
      </c>
      <c r="H579" s="151" t="s">
        <v>3</v>
      </c>
      <c r="L579" s="149"/>
      <c r="M579" s="153"/>
      <c r="N579" s="154"/>
      <c r="O579" s="154"/>
      <c r="P579" s="154"/>
      <c r="Q579" s="154"/>
      <c r="R579" s="154"/>
      <c r="S579" s="154"/>
      <c r="T579" s="155"/>
      <c r="AT579" s="151" t="s">
        <v>137</v>
      </c>
      <c r="AU579" s="151" t="s">
        <v>135</v>
      </c>
      <c r="AV579" s="13" t="s">
        <v>79</v>
      </c>
      <c r="AW579" s="13" t="s">
        <v>33</v>
      </c>
      <c r="AX579" s="13" t="s">
        <v>71</v>
      </c>
      <c r="AY579" s="151" t="s">
        <v>127</v>
      </c>
    </row>
    <row r="580" spans="1:65" s="14" customFormat="1">
      <c r="B580" s="156"/>
      <c r="D580" s="150" t="s">
        <v>137</v>
      </c>
      <c r="E580" s="157" t="s">
        <v>3</v>
      </c>
      <c r="F580" s="158" t="s">
        <v>740</v>
      </c>
      <c r="H580" s="159">
        <v>-4.7249999999999996</v>
      </c>
      <c r="L580" s="156"/>
      <c r="M580" s="160"/>
      <c r="N580" s="161"/>
      <c r="O580" s="161"/>
      <c r="P580" s="161"/>
      <c r="Q580" s="161"/>
      <c r="R580" s="161"/>
      <c r="S580" s="161"/>
      <c r="T580" s="162"/>
      <c r="AT580" s="157" t="s">
        <v>137</v>
      </c>
      <c r="AU580" s="157" t="s">
        <v>135</v>
      </c>
      <c r="AV580" s="14" t="s">
        <v>135</v>
      </c>
      <c r="AW580" s="14" t="s">
        <v>33</v>
      </c>
      <c r="AX580" s="14" t="s">
        <v>71</v>
      </c>
      <c r="AY580" s="157" t="s">
        <v>127</v>
      </c>
    </row>
    <row r="581" spans="1:65" s="14" customFormat="1">
      <c r="B581" s="156"/>
      <c r="D581" s="150" t="s">
        <v>137</v>
      </c>
      <c r="E581" s="157" t="s">
        <v>3</v>
      </c>
      <c r="F581" s="158" t="s">
        <v>741</v>
      </c>
      <c r="H581" s="159">
        <v>-18.768999999999998</v>
      </c>
      <c r="L581" s="156"/>
      <c r="M581" s="160"/>
      <c r="N581" s="161"/>
      <c r="O581" s="161"/>
      <c r="P581" s="161"/>
      <c r="Q581" s="161"/>
      <c r="R581" s="161"/>
      <c r="S581" s="161"/>
      <c r="T581" s="162"/>
      <c r="AT581" s="157" t="s">
        <v>137</v>
      </c>
      <c r="AU581" s="157" t="s">
        <v>135</v>
      </c>
      <c r="AV581" s="14" t="s">
        <v>135</v>
      </c>
      <c r="AW581" s="14" t="s">
        <v>33</v>
      </c>
      <c r="AX581" s="14" t="s">
        <v>71</v>
      </c>
      <c r="AY581" s="157" t="s">
        <v>127</v>
      </c>
    </row>
    <row r="582" spans="1:65" s="14" customFormat="1">
      <c r="B582" s="156"/>
      <c r="D582" s="150" t="s">
        <v>137</v>
      </c>
      <c r="E582" s="157" t="s">
        <v>3</v>
      </c>
      <c r="F582" s="158" t="s">
        <v>742</v>
      </c>
      <c r="H582" s="159">
        <v>-2.6880000000000002</v>
      </c>
      <c r="L582" s="156"/>
      <c r="M582" s="160"/>
      <c r="N582" s="161"/>
      <c r="O582" s="161"/>
      <c r="P582" s="161"/>
      <c r="Q582" s="161"/>
      <c r="R582" s="161"/>
      <c r="S582" s="161"/>
      <c r="T582" s="162"/>
      <c r="AT582" s="157" t="s">
        <v>137</v>
      </c>
      <c r="AU582" s="157" t="s">
        <v>135</v>
      </c>
      <c r="AV582" s="14" t="s">
        <v>135</v>
      </c>
      <c r="AW582" s="14" t="s">
        <v>33</v>
      </c>
      <c r="AX582" s="14" t="s">
        <v>71</v>
      </c>
      <c r="AY582" s="157" t="s">
        <v>127</v>
      </c>
    </row>
    <row r="583" spans="1:65" s="16" customFormat="1">
      <c r="B583" s="179"/>
      <c r="D583" s="150" t="s">
        <v>137</v>
      </c>
      <c r="E583" s="180" t="s">
        <v>3</v>
      </c>
      <c r="F583" s="181" t="s">
        <v>280</v>
      </c>
      <c r="H583" s="182">
        <v>223.87899999999999</v>
      </c>
      <c r="L583" s="179"/>
      <c r="M583" s="183"/>
      <c r="N583" s="184"/>
      <c r="O583" s="184"/>
      <c r="P583" s="184"/>
      <c r="Q583" s="184"/>
      <c r="R583" s="184"/>
      <c r="S583" s="184"/>
      <c r="T583" s="185"/>
      <c r="AT583" s="180" t="s">
        <v>137</v>
      </c>
      <c r="AU583" s="180" t="s">
        <v>135</v>
      </c>
      <c r="AV583" s="16" t="s">
        <v>150</v>
      </c>
      <c r="AW583" s="16" t="s">
        <v>33</v>
      </c>
      <c r="AX583" s="16" t="s">
        <v>71</v>
      </c>
      <c r="AY583" s="180" t="s">
        <v>127</v>
      </c>
    </row>
    <row r="584" spans="1:65" s="13" customFormat="1">
      <c r="B584" s="149"/>
      <c r="D584" s="150" t="s">
        <v>137</v>
      </c>
      <c r="E584" s="151" t="s">
        <v>3</v>
      </c>
      <c r="F584" s="152" t="s">
        <v>743</v>
      </c>
      <c r="H584" s="151" t="s">
        <v>3</v>
      </c>
      <c r="L584" s="149"/>
      <c r="M584" s="153"/>
      <c r="N584" s="154"/>
      <c r="O584" s="154"/>
      <c r="P584" s="154"/>
      <c r="Q584" s="154"/>
      <c r="R584" s="154"/>
      <c r="S584" s="154"/>
      <c r="T584" s="155"/>
      <c r="AT584" s="151" t="s">
        <v>137</v>
      </c>
      <c r="AU584" s="151" t="s">
        <v>135</v>
      </c>
      <c r="AV584" s="13" t="s">
        <v>79</v>
      </c>
      <c r="AW584" s="13" t="s">
        <v>33</v>
      </c>
      <c r="AX584" s="13" t="s">
        <v>71</v>
      </c>
      <c r="AY584" s="151" t="s">
        <v>127</v>
      </c>
    </row>
    <row r="585" spans="1:65" s="13" customFormat="1">
      <c r="B585" s="149"/>
      <c r="D585" s="150" t="s">
        <v>137</v>
      </c>
      <c r="E585" s="151" t="s">
        <v>3</v>
      </c>
      <c r="F585" s="152" t="s">
        <v>189</v>
      </c>
      <c r="H585" s="151" t="s">
        <v>3</v>
      </c>
      <c r="L585" s="149"/>
      <c r="M585" s="153"/>
      <c r="N585" s="154"/>
      <c r="O585" s="154"/>
      <c r="P585" s="154"/>
      <c r="Q585" s="154"/>
      <c r="R585" s="154"/>
      <c r="S585" s="154"/>
      <c r="T585" s="155"/>
      <c r="AT585" s="151" t="s">
        <v>137</v>
      </c>
      <c r="AU585" s="151" t="s">
        <v>135</v>
      </c>
      <c r="AV585" s="13" t="s">
        <v>79</v>
      </c>
      <c r="AW585" s="13" t="s">
        <v>33</v>
      </c>
      <c r="AX585" s="13" t="s">
        <v>71</v>
      </c>
      <c r="AY585" s="151" t="s">
        <v>127</v>
      </c>
    </row>
    <row r="586" spans="1:65" s="14" customFormat="1">
      <c r="B586" s="156"/>
      <c r="D586" s="150" t="s">
        <v>137</v>
      </c>
      <c r="E586" s="157" t="s">
        <v>3</v>
      </c>
      <c r="F586" s="158" t="s">
        <v>606</v>
      </c>
      <c r="H586" s="159">
        <v>3.85</v>
      </c>
      <c r="L586" s="156"/>
      <c r="M586" s="160"/>
      <c r="N586" s="161"/>
      <c r="O586" s="161"/>
      <c r="P586" s="161"/>
      <c r="Q586" s="161"/>
      <c r="R586" s="161"/>
      <c r="S586" s="161"/>
      <c r="T586" s="162"/>
      <c r="AT586" s="157" t="s">
        <v>137</v>
      </c>
      <c r="AU586" s="157" t="s">
        <v>135</v>
      </c>
      <c r="AV586" s="14" t="s">
        <v>135</v>
      </c>
      <c r="AW586" s="14" t="s">
        <v>33</v>
      </c>
      <c r="AX586" s="14" t="s">
        <v>71</v>
      </c>
      <c r="AY586" s="157" t="s">
        <v>127</v>
      </c>
    </row>
    <row r="587" spans="1:65" s="13" customFormat="1">
      <c r="B587" s="149"/>
      <c r="D587" s="150" t="s">
        <v>137</v>
      </c>
      <c r="E587" s="151" t="s">
        <v>3</v>
      </c>
      <c r="F587" s="152" t="s">
        <v>501</v>
      </c>
      <c r="H587" s="151" t="s">
        <v>3</v>
      </c>
      <c r="L587" s="149"/>
      <c r="M587" s="153"/>
      <c r="N587" s="154"/>
      <c r="O587" s="154"/>
      <c r="P587" s="154"/>
      <c r="Q587" s="154"/>
      <c r="R587" s="154"/>
      <c r="S587" s="154"/>
      <c r="T587" s="155"/>
      <c r="AT587" s="151" t="s">
        <v>137</v>
      </c>
      <c r="AU587" s="151" t="s">
        <v>135</v>
      </c>
      <c r="AV587" s="13" t="s">
        <v>79</v>
      </c>
      <c r="AW587" s="13" t="s">
        <v>33</v>
      </c>
      <c r="AX587" s="13" t="s">
        <v>71</v>
      </c>
      <c r="AY587" s="151" t="s">
        <v>127</v>
      </c>
    </row>
    <row r="588" spans="1:65" s="14" customFormat="1">
      <c r="B588" s="156"/>
      <c r="D588" s="150" t="s">
        <v>137</v>
      </c>
      <c r="E588" s="157" t="s">
        <v>3</v>
      </c>
      <c r="F588" s="158" t="s">
        <v>502</v>
      </c>
      <c r="H588" s="159">
        <v>56.1</v>
      </c>
      <c r="L588" s="156"/>
      <c r="M588" s="160"/>
      <c r="N588" s="161"/>
      <c r="O588" s="161"/>
      <c r="P588" s="161"/>
      <c r="Q588" s="161"/>
      <c r="R588" s="161"/>
      <c r="S588" s="161"/>
      <c r="T588" s="162"/>
      <c r="AT588" s="157" t="s">
        <v>137</v>
      </c>
      <c r="AU588" s="157" t="s">
        <v>135</v>
      </c>
      <c r="AV588" s="14" t="s">
        <v>135</v>
      </c>
      <c r="AW588" s="14" t="s">
        <v>33</v>
      </c>
      <c r="AX588" s="14" t="s">
        <v>71</v>
      </c>
      <c r="AY588" s="157" t="s">
        <v>127</v>
      </c>
    </row>
    <row r="589" spans="1:65" s="16" customFormat="1">
      <c r="B589" s="179"/>
      <c r="D589" s="150" t="s">
        <v>137</v>
      </c>
      <c r="E589" s="180" t="s">
        <v>3</v>
      </c>
      <c r="F589" s="181" t="s">
        <v>280</v>
      </c>
      <c r="H589" s="182">
        <v>59.95</v>
      </c>
      <c r="L589" s="179"/>
      <c r="M589" s="183"/>
      <c r="N589" s="184"/>
      <c r="O589" s="184"/>
      <c r="P589" s="184"/>
      <c r="Q589" s="184"/>
      <c r="R589" s="184"/>
      <c r="S589" s="184"/>
      <c r="T589" s="185"/>
      <c r="AT589" s="180" t="s">
        <v>137</v>
      </c>
      <c r="AU589" s="180" t="s">
        <v>135</v>
      </c>
      <c r="AV589" s="16" t="s">
        <v>150</v>
      </c>
      <c r="AW589" s="16" t="s">
        <v>33</v>
      </c>
      <c r="AX589" s="16" t="s">
        <v>71</v>
      </c>
      <c r="AY589" s="180" t="s">
        <v>127</v>
      </c>
    </row>
    <row r="590" spans="1:65" s="15" customFormat="1">
      <c r="B590" s="163"/>
      <c r="D590" s="150" t="s">
        <v>137</v>
      </c>
      <c r="E590" s="164" t="s">
        <v>3</v>
      </c>
      <c r="F590" s="165" t="s">
        <v>142</v>
      </c>
      <c r="H590" s="166">
        <v>283.82900000000001</v>
      </c>
      <c r="L590" s="163"/>
      <c r="M590" s="167"/>
      <c r="N590" s="168"/>
      <c r="O590" s="168"/>
      <c r="P590" s="168"/>
      <c r="Q590" s="168"/>
      <c r="R590" s="168"/>
      <c r="S590" s="168"/>
      <c r="T590" s="169"/>
      <c r="AT590" s="164" t="s">
        <v>137</v>
      </c>
      <c r="AU590" s="164" t="s">
        <v>135</v>
      </c>
      <c r="AV590" s="15" t="s">
        <v>134</v>
      </c>
      <c r="AW590" s="15" t="s">
        <v>33</v>
      </c>
      <c r="AX590" s="15" t="s">
        <v>79</v>
      </c>
      <c r="AY590" s="164" t="s">
        <v>127</v>
      </c>
    </row>
    <row r="591" spans="1:65" s="2" customFormat="1" ht="24" customHeight="1">
      <c r="A591" s="31"/>
      <c r="B591" s="136"/>
      <c r="C591" s="170" t="s">
        <v>744</v>
      </c>
      <c r="D591" s="170" t="s">
        <v>179</v>
      </c>
      <c r="E591" s="171" t="s">
        <v>745</v>
      </c>
      <c r="F591" s="172" t="s">
        <v>1327</v>
      </c>
      <c r="G591" s="173" t="s">
        <v>132</v>
      </c>
      <c r="H591" s="174">
        <v>228.357</v>
      </c>
      <c r="I591" s="175"/>
      <c r="J591" s="175">
        <f>ROUND(I591*H591,2)</f>
        <v>0</v>
      </c>
      <c r="K591" s="172" t="s">
        <v>133</v>
      </c>
      <c r="L591" s="176"/>
      <c r="M591" s="177" t="s">
        <v>3</v>
      </c>
      <c r="N591" s="178" t="s">
        <v>43</v>
      </c>
      <c r="O591" s="145">
        <v>0</v>
      </c>
      <c r="P591" s="145">
        <f>O591*H591</f>
        <v>0</v>
      </c>
      <c r="Q591" s="145">
        <v>4.9100000000000003E-3</v>
      </c>
      <c r="R591" s="145">
        <f>Q591*H591</f>
        <v>1.12123287</v>
      </c>
      <c r="S591" s="145">
        <v>0</v>
      </c>
      <c r="T591" s="146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47" t="s">
        <v>343</v>
      </c>
      <c r="AT591" s="147" t="s">
        <v>179</v>
      </c>
      <c r="AU591" s="147" t="s">
        <v>135</v>
      </c>
      <c r="AY591" s="19" t="s">
        <v>127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9" t="s">
        <v>135</v>
      </c>
      <c r="BK591" s="148">
        <f>ROUND(I591*H591,2)</f>
        <v>0</v>
      </c>
      <c r="BL591" s="19" t="s">
        <v>223</v>
      </c>
      <c r="BM591" s="147" t="s">
        <v>746</v>
      </c>
    </row>
    <row r="592" spans="1:65" s="14" customFormat="1">
      <c r="B592" s="156"/>
      <c r="D592" s="150" t="s">
        <v>137</v>
      </c>
      <c r="E592" s="157" t="s">
        <v>3</v>
      </c>
      <c r="F592" s="158" t="s">
        <v>747</v>
      </c>
      <c r="H592" s="159">
        <v>223.87899999999999</v>
      </c>
      <c r="L592" s="156"/>
      <c r="M592" s="160"/>
      <c r="N592" s="161"/>
      <c r="O592" s="161"/>
      <c r="P592" s="161"/>
      <c r="Q592" s="161"/>
      <c r="R592" s="161"/>
      <c r="S592" s="161"/>
      <c r="T592" s="162"/>
      <c r="AT592" s="157" t="s">
        <v>137</v>
      </c>
      <c r="AU592" s="157" t="s">
        <v>135</v>
      </c>
      <c r="AV592" s="14" t="s">
        <v>135</v>
      </c>
      <c r="AW592" s="14" t="s">
        <v>33</v>
      </c>
      <c r="AX592" s="14" t="s">
        <v>79</v>
      </c>
      <c r="AY592" s="157" t="s">
        <v>127</v>
      </c>
    </row>
    <row r="593" spans="1:65" s="14" customFormat="1">
      <c r="B593" s="156"/>
      <c r="D593" s="150" t="s">
        <v>137</v>
      </c>
      <c r="F593" s="158" t="s">
        <v>748</v>
      </c>
      <c r="H593" s="159">
        <v>228.357</v>
      </c>
      <c r="L593" s="156"/>
      <c r="M593" s="160"/>
      <c r="N593" s="161"/>
      <c r="O593" s="161"/>
      <c r="P593" s="161"/>
      <c r="Q593" s="161"/>
      <c r="R593" s="161"/>
      <c r="S593" s="161"/>
      <c r="T593" s="162"/>
      <c r="AT593" s="157" t="s">
        <v>137</v>
      </c>
      <c r="AU593" s="157" t="s">
        <v>135</v>
      </c>
      <c r="AV593" s="14" t="s">
        <v>135</v>
      </c>
      <c r="AW593" s="14" t="s">
        <v>4</v>
      </c>
      <c r="AX593" s="14" t="s">
        <v>79</v>
      </c>
      <c r="AY593" s="157" t="s">
        <v>127</v>
      </c>
    </row>
    <row r="594" spans="1:65" s="2" customFormat="1" ht="24" customHeight="1">
      <c r="A594" s="31"/>
      <c r="B594" s="136"/>
      <c r="C594" s="170" t="s">
        <v>749</v>
      </c>
      <c r="D594" s="170" t="s">
        <v>179</v>
      </c>
      <c r="E594" s="171" t="s">
        <v>750</v>
      </c>
      <c r="F594" s="172" t="s">
        <v>1328</v>
      </c>
      <c r="G594" s="173" t="s">
        <v>132</v>
      </c>
      <c r="H594" s="174">
        <v>61.149000000000001</v>
      </c>
      <c r="I594" s="175"/>
      <c r="J594" s="175">
        <f>ROUND(I594*H594,2)</f>
        <v>0</v>
      </c>
      <c r="K594" s="172" t="s">
        <v>133</v>
      </c>
      <c r="L594" s="176"/>
      <c r="M594" s="177" t="s">
        <v>3</v>
      </c>
      <c r="N594" s="178" t="s">
        <v>43</v>
      </c>
      <c r="O594" s="145">
        <v>0</v>
      </c>
      <c r="P594" s="145">
        <f>O594*H594</f>
        <v>0</v>
      </c>
      <c r="Q594" s="145">
        <v>1.1999999999999999E-3</v>
      </c>
      <c r="R594" s="145">
        <f>Q594*H594</f>
        <v>7.3378799999999994E-2</v>
      </c>
      <c r="S594" s="145">
        <v>0</v>
      </c>
      <c r="T594" s="146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47" t="s">
        <v>343</v>
      </c>
      <c r="AT594" s="147" t="s">
        <v>179</v>
      </c>
      <c r="AU594" s="147" t="s">
        <v>135</v>
      </c>
      <c r="AY594" s="19" t="s">
        <v>127</v>
      </c>
      <c r="BE594" s="148">
        <f>IF(N594="základní",J594,0)</f>
        <v>0</v>
      </c>
      <c r="BF594" s="148">
        <f>IF(N594="snížená",J594,0)</f>
        <v>0</v>
      </c>
      <c r="BG594" s="148">
        <f>IF(N594="zákl. přenesená",J594,0)</f>
        <v>0</v>
      </c>
      <c r="BH594" s="148">
        <f>IF(N594="sníž. přenesená",J594,0)</f>
        <v>0</v>
      </c>
      <c r="BI594" s="148">
        <f>IF(N594="nulová",J594,0)</f>
        <v>0</v>
      </c>
      <c r="BJ594" s="19" t="s">
        <v>135</v>
      </c>
      <c r="BK594" s="148">
        <f>ROUND(I594*H594,2)</f>
        <v>0</v>
      </c>
      <c r="BL594" s="19" t="s">
        <v>223</v>
      </c>
      <c r="BM594" s="147" t="s">
        <v>751</v>
      </c>
    </row>
    <row r="595" spans="1:65" s="14" customFormat="1">
      <c r="B595" s="156"/>
      <c r="D595" s="150" t="s">
        <v>137</v>
      </c>
      <c r="E595" s="157" t="s">
        <v>3</v>
      </c>
      <c r="F595" s="158" t="s">
        <v>752</v>
      </c>
      <c r="H595" s="159">
        <v>59.95</v>
      </c>
      <c r="L595" s="156"/>
      <c r="M595" s="160"/>
      <c r="N595" s="161"/>
      <c r="O595" s="161"/>
      <c r="P595" s="161"/>
      <c r="Q595" s="161"/>
      <c r="R595" s="161"/>
      <c r="S595" s="161"/>
      <c r="T595" s="162"/>
      <c r="AT595" s="157" t="s">
        <v>137</v>
      </c>
      <c r="AU595" s="157" t="s">
        <v>135</v>
      </c>
      <c r="AV595" s="14" t="s">
        <v>135</v>
      </c>
      <c r="AW595" s="14" t="s">
        <v>33</v>
      </c>
      <c r="AX595" s="14" t="s">
        <v>79</v>
      </c>
      <c r="AY595" s="157" t="s">
        <v>127</v>
      </c>
    </row>
    <row r="596" spans="1:65" s="14" customFormat="1">
      <c r="B596" s="156"/>
      <c r="D596" s="150" t="s">
        <v>137</v>
      </c>
      <c r="F596" s="158" t="s">
        <v>753</v>
      </c>
      <c r="H596" s="159">
        <v>61.149000000000001</v>
      </c>
      <c r="L596" s="156"/>
      <c r="M596" s="160"/>
      <c r="N596" s="161"/>
      <c r="O596" s="161"/>
      <c r="P596" s="161"/>
      <c r="Q596" s="161"/>
      <c r="R596" s="161"/>
      <c r="S596" s="161"/>
      <c r="T596" s="162"/>
      <c r="AT596" s="157" t="s">
        <v>137</v>
      </c>
      <c r="AU596" s="157" t="s">
        <v>135</v>
      </c>
      <c r="AV596" s="14" t="s">
        <v>135</v>
      </c>
      <c r="AW596" s="14" t="s">
        <v>4</v>
      </c>
      <c r="AX596" s="14" t="s">
        <v>79</v>
      </c>
      <c r="AY596" s="157" t="s">
        <v>127</v>
      </c>
    </row>
    <row r="597" spans="1:65" s="2" customFormat="1" ht="36" customHeight="1">
      <c r="A597" s="31"/>
      <c r="B597" s="136"/>
      <c r="C597" s="137" t="s">
        <v>754</v>
      </c>
      <c r="D597" s="137" t="s">
        <v>129</v>
      </c>
      <c r="E597" s="138" t="s">
        <v>755</v>
      </c>
      <c r="F597" s="139" t="s">
        <v>756</v>
      </c>
      <c r="G597" s="140" t="s">
        <v>132</v>
      </c>
      <c r="H597" s="141">
        <v>141.52000000000001</v>
      </c>
      <c r="I597" s="142"/>
      <c r="J597" s="142">
        <f>ROUND(I597*H597,2)</f>
        <v>0</v>
      </c>
      <c r="K597" s="139" t="s">
        <v>133</v>
      </c>
      <c r="L597" s="32"/>
      <c r="M597" s="143" t="s">
        <v>3</v>
      </c>
      <c r="N597" s="144" t="s">
        <v>43</v>
      </c>
      <c r="O597" s="145">
        <v>0.26500000000000001</v>
      </c>
      <c r="P597" s="145">
        <f>O597*H597</f>
        <v>37.502800000000008</v>
      </c>
      <c r="Q597" s="145">
        <v>5.9999999999999995E-4</v>
      </c>
      <c r="R597" s="145">
        <f>Q597*H597</f>
        <v>8.4912000000000001E-2</v>
      </c>
      <c r="S597" s="145">
        <v>0</v>
      </c>
      <c r="T597" s="146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47" t="s">
        <v>223</v>
      </c>
      <c r="AT597" s="147" t="s">
        <v>129</v>
      </c>
      <c r="AU597" s="147" t="s">
        <v>135</v>
      </c>
      <c r="AY597" s="19" t="s">
        <v>127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9" t="s">
        <v>135</v>
      </c>
      <c r="BK597" s="148">
        <f>ROUND(I597*H597,2)</f>
        <v>0</v>
      </c>
      <c r="BL597" s="19" t="s">
        <v>223</v>
      </c>
      <c r="BM597" s="147" t="s">
        <v>757</v>
      </c>
    </row>
    <row r="598" spans="1:65" s="13" customFormat="1">
      <c r="B598" s="149"/>
      <c r="D598" s="150" t="s">
        <v>137</v>
      </c>
      <c r="E598" s="151" t="s">
        <v>3</v>
      </c>
      <c r="F598" s="152" t="s">
        <v>758</v>
      </c>
      <c r="H598" s="151" t="s">
        <v>3</v>
      </c>
      <c r="L598" s="149"/>
      <c r="M598" s="153"/>
      <c r="N598" s="154"/>
      <c r="O598" s="154"/>
      <c r="P598" s="154"/>
      <c r="Q598" s="154"/>
      <c r="R598" s="154"/>
      <c r="S598" s="154"/>
      <c r="T598" s="155"/>
      <c r="AT598" s="151" t="s">
        <v>137</v>
      </c>
      <c r="AU598" s="151" t="s">
        <v>135</v>
      </c>
      <c r="AV598" s="13" t="s">
        <v>79</v>
      </c>
      <c r="AW598" s="13" t="s">
        <v>33</v>
      </c>
      <c r="AX598" s="13" t="s">
        <v>71</v>
      </c>
      <c r="AY598" s="151" t="s">
        <v>127</v>
      </c>
    </row>
    <row r="599" spans="1:65" s="13" customFormat="1">
      <c r="B599" s="149"/>
      <c r="D599" s="150" t="s">
        <v>137</v>
      </c>
      <c r="E599" s="151" t="s">
        <v>3</v>
      </c>
      <c r="F599" s="152" t="s">
        <v>759</v>
      </c>
      <c r="H599" s="151" t="s">
        <v>3</v>
      </c>
      <c r="L599" s="149"/>
      <c r="M599" s="153"/>
      <c r="N599" s="154"/>
      <c r="O599" s="154"/>
      <c r="P599" s="154"/>
      <c r="Q599" s="154"/>
      <c r="R599" s="154"/>
      <c r="S599" s="154"/>
      <c r="T599" s="155"/>
      <c r="AT599" s="151" t="s">
        <v>137</v>
      </c>
      <c r="AU599" s="151" t="s">
        <v>135</v>
      </c>
      <c r="AV599" s="13" t="s">
        <v>79</v>
      </c>
      <c r="AW599" s="13" t="s">
        <v>33</v>
      </c>
      <c r="AX599" s="13" t="s">
        <v>71</v>
      </c>
      <c r="AY599" s="151" t="s">
        <v>127</v>
      </c>
    </row>
    <row r="600" spans="1:65" s="14" customFormat="1">
      <c r="B600" s="156"/>
      <c r="D600" s="150" t="s">
        <v>137</v>
      </c>
      <c r="E600" s="157" t="s">
        <v>3</v>
      </c>
      <c r="F600" s="158" t="s">
        <v>611</v>
      </c>
      <c r="H600" s="159">
        <v>87.55</v>
      </c>
      <c r="L600" s="156"/>
      <c r="M600" s="160"/>
      <c r="N600" s="161"/>
      <c r="O600" s="161"/>
      <c r="P600" s="161"/>
      <c r="Q600" s="161"/>
      <c r="R600" s="161"/>
      <c r="S600" s="161"/>
      <c r="T600" s="162"/>
      <c r="AT600" s="157" t="s">
        <v>137</v>
      </c>
      <c r="AU600" s="157" t="s">
        <v>135</v>
      </c>
      <c r="AV600" s="14" t="s">
        <v>135</v>
      </c>
      <c r="AW600" s="14" t="s">
        <v>33</v>
      </c>
      <c r="AX600" s="14" t="s">
        <v>71</v>
      </c>
      <c r="AY600" s="157" t="s">
        <v>127</v>
      </c>
    </row>
    <row r="601" spans="1:65" s="13" customFormat="1" ht="20">
      <c r="B601" s="149"/>
      <c r="D601" s="150" t="s">
        <v>137</v>
      </c>
      <c r="E601" s="151" t="s">
        <v>3</v>
      </c>
      <c r="F601" s="152" t="s">
        <v>760</v>
      </c>
      <c r="H601" s="151" t="s">
        <v>3</v>
      </c>
      <c r="L601" s="149"/>
      <c r="M601" s="153"/>
      <c r="N601" s="154"/>
      <c r="O601" s="154"/>
      <c r="P601" s="154"/>
      <c r="Q601" s="154"/>
      <c r="R601" s="154"/>
      <c r="S601" s="154"/>
      <c r="T601" s="155"/>
      <c r="AT601" s="151" t="s">
        <v>137</v>
      </c>
      <c r="AU601" s="151" t="s">
        <v>135</v>
      </c>
      <c r="AV601" s="13" t="s">
        <v>79</v>
      </c>
      <c r="AW601" s="13" t="s">
        <v>33</v>
      </c>
      <c r="AX601" s="13" t="s">
        <v>71</v>
      </c>
      <c r="AY601" s="151" t="s">
        <v>127</v>
      </c>
    </row>
    <row r="602" spans="1:65" s="14" customFormat="1">
      <c r="B602" s="156"/>
      <c r="D602" s="150" t="s">
        <v>137</v>
      </c>
      <c r="E602" s="157" t="s">
        <v>3</v>
      </c>
      <c r="F602" s="158" t="s">
        <v>761</v>
      </c>
      <c r="H602" s="159">
        <v>3.75</v>
      </c>
      <c r="L602" s="156"/>
      <c r="M602" s="160"/>
      <c r="N602" s="161"/>
      <c r="O602" s="161"/>
      <c r="P602" s="161"/>
      <c r="Q602" s="161"/>
      <c r="R602" s="161"/>
      <c r="S602" s="161"/>
      <c r="T602" s="162"/>
      <c r="AT602" s="157" t="s">
        <v>137</v>
      </c>
      <c r="AU602" s="157" t="s">
        <v>135</v>
      </c>
      <c r="AV602" s="14" t="s">
        <v>135</v>
      </c>
      <c r="AW602" s="14" t="s">
        <v>33</v>
      </c>
      <c r="AX602" s="14" t="s">
        <v>71</v>
      </c>
      <c r="AY602" s="157" t="s">
        <v>127</v>
      </c>
    </row>
    <row r="603" spans="1:65" s="13" customFormat="1">
      <c r="B603" s="149"/>
      <c r="D603" s="150" t="s">
        <v>137</v>
      </c>
      <c r="E603" s="151" t="s">
        <v>3</v>
      </c>
      <c r="F603" s="152" t="s">
        <v>762</v>
      </c>
      <c r="H603" s="151" t="s">
        <v>3</v>
      </c>
      <c r="L603" s="149"/>
      <c r="M603" s="153"/>
      <c r="N603" s="154"/>
      <c r="O603" s="154"/>
      <c r="P603" s="154"/>
      <c r="Q603" s="154"/>
      <c r="R603" s="154"/>
      <c r="S603" s="154"/>
      <c r="T603" s="155"/>
      <c r="AT603" s="151" t="s">
        <v>137</v>
      </c>
      <c r="AU603" s="151" t="s">
        <v>135</v>
      </c>
      <c r="AV603" s="13" t="s">
        <v>79</v>
      </c>
      <c r="AW603" s="13" t="s">
        <v>33</v>
      </c>
      <c r="AX603" s="13" t="s">
        <v>71</v>
      </c>
      <c r="AY603" s="151" t="s">
        <v>127</v>
      </c>
    </row>
    <row r="604" spans="1:65" s="14" customFormat="1">
      <c r="B604" s="156"/>
      <c r="D604" s="150" t="s">
        <v>137</v>
      </c>
      <c r="E604" s="157" t="s">
        <v>3</v>
      </c>
      <c r="F604" s="158" t="s">
        <v>763</v>
      </c>
      <c r="H604" s="159">
        <v>585.4</v>
      </c>
      <c r="L604" s="156"/>
      <c r="M604" s="160"/>
      <c r="N604" s="161"/>
      <c r="O604" s="161"/>
      <c r="P604" s="161"/>
      <c r="Q604" s="161"/>
      <c r="R604" s="161"/>
      <c r="S604" s="161"/>
      <c r="T604" s="162"/>
      <c r="AT604" s="157" t="s">
        <v>137</v>
      </c>
      <c r="AU604" s="157" t="s">
        <v>135</v>
      </c>
      <c r="AV604" s="14" t="s">
        <v>135</v>
      </c>
      <c r="AW604" s="14" t="s">
        <v>33</v>
      </c>
      <c r="AX604" s="14" t="s">
        <v>71</v>
      </c>
      <c r="AY604" s="157" t="s">
        <v>127</v>
      </c>
    </row>
    <row r="605" spans="1:65" s="16" customFormat="1">
      <c r="B605" s="179"/>
      <c r="D605" s="150" t="s">
        <v>137</v>
      </c>
      <c r="E605" s="180" t="s">
        <v>3</v>
      </c>
      <c r="F605" s="181" t="s">
        <v>280</v>
      </c>
      <c r="H605" s="182">
        <v>676.7</v>
      </c>
      <c r="L605" s="179"/>
      <c r="M605" s="183"/>
      <c r="N605" s="184"/>
      <c r="O605" s="184"/>
      <c r="P605" s="184"/>
      <c r="Q605" s="184"/>
      <c r="R605" s="184"/>
      <c r="S605" s="184"/>
      <c r="T605" s="185"/>
      <c r="AT605" s="180" t="s">
        <v>137</v>
      </c>
      <c r="AU605" s="180" t="s">
        <v>135</v>
      </c>
      <c r="AV605" s="16" t="s">
        <v>150</v>
      </c>
      <c r="AW605" s="16" t="s">
        <v>33</v>
      </c>
      <c r="AX605" s="16" t="s">
        <v>71</v>
      </c>
      <c r="AY605" s="180" t="s">
        <v>127</v>
      </c>
    </row>
    <row r="606" spans="1:65" s="14" customFormat="1">
      <c r="B606" s="156"/>
      <c r="D606" s="150" t="s">
        <v>137</v>
      </c>
      <c r="E606" s="157" t="s">
        <v>3</v>
      </c>
      <c r="F606" s="158" t="s">
        <v>764</v>
      </c>
      <c r="H606" s="159">
        <v>141.52000000000001</v>
      </c>
      <c r="L606" s="156"/>
      <c r="M606" s="160"/>
      <c r="N606" s="161"/>
      <c r="O606" s="161"/>
      <c r="P606" s="161"/>
      <c r="Q606" s="161"/>
      <c r="R606" s="161"/>
      <c r="S606" s="161"/>
      <c r="T606" s="162"/>
      <c r="AT606" s="157" t="s">
        <v>137</v>
      </c>
      <c r="AU606" s="157" t="s">
        <v>135</v>
      </c>
      <c r="AV606" s="14" t="s">
        <v>135</v>
      </c>
      <c r="AW606" s="14" t="s">
        <v>33</v>
      </c>
      <c r="AX606" s="14" t="s">
        <v>79</v>
      </c>
      <c r="AY606" s="157" t="s">
        <v>127</v>
      </c>
    </row>
    <row r="607" spans="1:65" s="2" customFormat="1" ht="36" customHeight="1">
      <c r="A607" s="31"/>
      <c r="B607" s="136"/>
      <c r="C607" s="137" t="s">
        <v>765</v>
      </c>
      <c r="D607" s="137" t="s">
        <v>129</v>
      </c>
      <c r="E607" s="138" t="s">
        <v>766</v>
      </c>
      <c r="F607" s="139" t="s">
        <v>767</v>
      </c>
      <c r="G607" s="140" t="s">
        <v>728</v>
      </c>
      <c r="H607" s="141">
        <v>1222.027</v>
      </c>
      <c r="I607" s="142"/>
      <c r="J607" s="142">
        <f>ROUND(I607*H607,2)</f>
        <v>0</v>
      </c>
      <c r="K607" s="139" t="s">
        <v>133</v>
      </c>
      <c r="L607" s="32"/>
      <c r="M607" s="143" t="s">
        <v>3</v>
      </c>
      <c r="N607" s="144" t="s">
        <v>43</v>
      </c>
      <c r="O607" s="145">
        <v>0</v>
      </c>
      <c r="P607" s="145">
        <f>O607*H607</f>
        <v>0</v>
      </c>
      <c r="Q607" s="145">
        <v>0</v>
      </c>
      <c r="R607" s="145">
        <f>Q607*H607</f>
        <v>0</v>
      </c>
      <c r="S607" s="145">
        <v>0</v>
      </c>
      <c r="T607" s="146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47" t="s">
        <v>223</v>
      </c>
      <c r="AT607" s="147" t="s">
        <v>129</v>
      </c>
      <c r="AU607" s="147" t="s">
        <v>135</v>
      </c>
      <c r="AY607" s="19" t="s">
        <v>127</v>
      </c>
      <c r="BE607" s="148">
        <f>IF(N607="základní",J607,0)</f>
        <v>0</v>
      </c>
      <c r="BF607" s="148">
        <f>IF(N607="snížená",J607,0)</f>
        <v>0</v>
      </c>
      <c r="BG607" s="148">
        <f>IF(N607="zákl. přenesená",J607,0)</f>
        <v>0</v>
      </c>
      <c r="BH607" s="148">
        <f>IF(N607="sníž. přenesená",J607,0)</f>
        <v>0</v>
      </c>
      <c r="BI607" s="148">
        <f>IF(N607="nulová",J607,0)</f>
        <v>0</v>
      </c>
      <c r="BJ607" s="19" t="s">
        <v>135</v>
      </c>
      <c r="BK607" s="148">
        <f>ROUND(I607*H607,2)</f>
        <v>0</v>
      </c>
      <c r="BL607" s="19" t="s">
        <v>223</v>
      </c>
      <c r="BM607" s="147" t="s">
        <v>768</v>
      </c>
    </row>
    <row r="608" spans="1:65" s="12" customFormat="1" ht="22.9" customHeight="1">
      <c r="B608" s="124"/>
      <c r="D608" s="125" t="s">
        <v>70</v>
      </c>
      <c r="E608" s="134" t="s">
        <v>769</v>
      </c>
      <c r="F608" s="134" t="s">
        <v>770</v>
      </c>
      <c r="J608" s="135">
        <f>BK608</f>
        <v>0</v>
      </c>
      <c r="L608" s="124"/>
      <c r="M608" s="128"/>
      <c r="N608" s="129"/>
      <c r="O608" s="129"/>
      <c r="P608" s="130">
        <f>SUM(P609:P614)</f>
        <v>15.408799999999999</v>
      </c>
      <c r="Q608" s="129"/>
      <c r="R608" s="130">
        <f>SUM(R609:R614)</f>
        <v>1.8385499999999999E-2</v>
      </c>
      <c r="S608" s="129"/>
      <c r="T608" s="131">
        <f>SUM(T609:T614)</f>
        <v>0</v>
      </c>
      <c r="AR608" s="125" t="s">
        <v>135</v>
      </c>
      <c r="AT608" s="132" t="s">
        <v>70</v>
      </c>
      <c r="AU608" s="132" t="s">
        <v>79</v>
      </c>
      <c r="AY608" s="125" t="s">
        <v>127</v>
      </c>
      <c r="BK608" s="133">
        <f>SUM(BK609:BK614)</f>
        <v>0</v>
      </c>
    </row>
    <row r="609" spans="1:65" s="2" customFormat="1" ht="36" customHeight="1">
      <c r="A609" s="31"/>
      <c r="B609" s="136"/>
      <c r="C609" s="137" t="s">
        <v>771</v>
      </c>
      <c r="D609" s="137" t="s">
        <v>129</v>
      </c>
      <c r="E609" s="138" t="s">
        <v>772</v>
      </c>
      <c r="F609" s="139" t="s">
        <v>773</v>
      </c>
      <c r="G609" s="140" t="s">
        <v>275</v>
      </c>
      <c r="H609" s="141">
        <v>87.55</v>
      </c>
      <c r="I609" s="142"/>
      <c r="J609" s="142">
        <f>ROUND(I609*H609,2)</f>
        <v>0</v>
      </c>
      <c r="K609" s="139" t="s">
        <v>3</v>
      </c>
      <c r="L609" s="32"/>
      <c r="M609" s="143" t="s">
        <v>3</v>
      </c>
      <c r="N609" s="144" t="s">
        <v>43</v>
      </c>
      <c r="O609" s="145">
        <v>0.17599999999999999</v>
      </c>
      <c r="P609" s="145">
        <f>O609*H609</f>
        <v>15.408799999999999</v>
      </c>
      <c r="Q609" s="145">
        <v>2.1000000000000001E-4</v>
      </c>
      <c r="R609" s="145">
        <f>Q609*H609</f>
        <v>1.8385499999999999E-2</v>
      </c>
      <c r="S609" s="145">
        <v>0</v>
      </c>
      <c r="T609" s="146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47" t="s">
        <v>223</v>
      </c>
      <c r="AT609" s="147" t="s">
        <v>129</v>
      </c>
      <c r="AU609" s="147" t="s">
        <v>135</v>
      </c>
      <c r="AY609" s="19" t="s">
        <v>127</v>
      </c>
      <c r="BE609" s="148">
        <f>IF(N609="základní",J609,0)</f>
        <v>0</v>
      </c>
      <c r="BF609" s="148">
        <f>IF(N609="snížená",J609,0)</f>
        <v>0</v>
      </c>
      <c r="BG609" s="148">
        <f>IF(N609="zákl. přenesená",J609,0)</f>
        <v>0</v>
      </c>
      <c r="BH609" s="148">
        <f>IF(N609="sníž. přenesená",J609,0)</f>
        <v>0</v>
      </c>
      <c r="BI609" s="148">
        <f>IF(N609="nulová",J609,0)</f>
        <v>0</v>
      </c>
      <c r="BJ609" s="19" t="s">
        <v>135</v>
      </c>
      <c r="BK609" s="148">
        <f>ROUND(I609*H609,2)</f>
        <v>0</v>
      </c>
      <c r="BL609" s="19" t="s">
        <v>223</v>
      </c>
      <c r="BM609" s="147" t="s">
        <v>774</v>
      </c>
    </row>
    <row r="610" spans="1:65" s="13" customFormat="1">
      <c r="B610" s="149"/>
      <c r="D610" s="150" t="s">
        <v>137</v>
      </c>
      <c r="E610" s="151" t="s">
        <v>3</v>
      </c>
      <c r="F610" s="152" t="s">
        <v>138</v>
      </c>
      <c r="H610" s="151" t="s">
        <v>3</v>
      </c>
      <c r="L610" s="149"/>
      <c r="M610" s="153"/>
      <c r="N610" s="154"/>
      <c r="O610" s="154"/>
      <c r="P610" s="154"/>
      <c r="Q610" s="154"/>
      <c r="R610" s="154"/>
      <c r="S610" s="154"/>
      <c r="T610" s="155"/>
      <c r="AT610" s="151" t="s">
        <v>137</v>
      </c>
      <c r="AU610" s="151" t="s">
        <v>135</v>
      </c>
      <c r="AV610" s="13" t="s">
        <v>79</v>
      </c>
      <c r="AW610" s="13" t="s">
        <v>33</v>
      </c>
      <c r="AX610" s="13" t="s">
        <v>71</v>
      </c>
      <c r="AY610" s="151" t="s">
        <v>127</v>
      </c>
    </row>
    <row r="611" spans="1:65" s="13" customFormat="1">
      <c r="B611" s="149"/>
      <c r="D611" s="150" t="s">
        <v>137</v>
      </c>
      <c r="E611" s="151" t="s">
        <v>3</v>
      </c>
      <c r="F611" s="152" t="s">
        <v>775</v>
      </c>
      <c r="H611" s="151" t="s">
        <v>3</v>
      </c>
      <c r="L611" s="149"/>
      <c r="M611" s="153"/>
      <c r="N611" s="154"/>
      <c r="O611" s="154"/>
      <c r="P611" s="154"/>
      <c r="Q611" s="154"/>
      <c r="R611" s="154"/>
      <c r="S611" s="154"/>
      <c r="T611" s="155"/>
      <c r="AT611" s="151" t="s">
        <v>137</v>
      </c>
      <c r="AU611" s="151" t="s">
        <v>135</v>
      </c>
      <c r="AV611" s="13" t="s">
        <v>79</v>
      </c>
      <c r="AW611" s="13" t="s">
        <v>33</v>
      </c>
      <c r="AX611" s="13" t="s">
        <v>71</v>
      </c>
      <c r="AY611" s="151" t="s">
        <v>127</v>
      </c>
    </row>
    <row r="612" spans="1:65" s="14" customFormat="1">
      <c r="B612" s="156"/>
      <c r="D612" s="150" t="s">
        <v>137</v>
      </c>
      <c r="E612" s="157" t="s">
        <v>3</v>
      </c>
      <c r="F612" s="158" t="s">
        <v>611</v>
      </c>
      <c r="H612" s="159">
        <v>87.55</v>
      </c>
      <c r="L612" s="156"/>
      <c r="M612" s="160"/>
      <c r="N612" s="161"/>
      <c r="O612" s="161"/>
      <c r="P612" s="161"/>
      <c r="Q612" s="161"/>
      <c r="R612" s="161"/>
      <c r="S612" s="161"/>
      <c r="T612" s="162"/>
      <c r="AT612" s="157" t="s">
        <v>137</v>
      </c>
      <c r="AU612" s="157" t="s">
        <v>135</v>
      </c>
      <c r="AV612" s="14" t="s">
        <v>135</v>
      </c>
      <c r="AW612" s="14" t="s">
        <v>33</v>
      </c>
      <c r="AX612" s="14" t="s">
        <v>71</v>
      </c>
      <c r="AY612" s="157" t="s">
        <v>127</v>
      </c>
    </row>
    <row r="613" spans="1:65" s="15" customFormat="1">
      <c r="B613" s="163"/>
      <c r="D613" s="150" t="s">
        <v>137</v>
      </c>
      <c r="E613" s="164" t="s">
        <v>3</v>
      </c>
      <c r="F613" s="165" t="s">
        <v>142</v>
      </c>
      <c r="H613" s="166">
        <v>87.55</v>
      </c>
      <c r="L613" s="163"/>
      <c r="M613" s="167"/>
      <c r="N613" s="168"/>
      <c r="O613" s="168"/>
      <c r="P613" s="168"/>
      <c r="Q613" s="168"/>
      <c r="R613" s="168"/>
      <c r="S613" s="168"/>
      <c r="T613" s="169"/>
      <c r="AT613" s="164" t="s">
        <v>137</v>
      </c>
      <c r="AU613" s="164" t="s">
        <v>135</v>
      </c>
      <c r="AV613" s="15" t="s">
        <v>134</v>
      </c>
      <c r="AW613" s="15" t="s">
        <v>33</v>
      </c>
      <c r="AX613" s="15" t="s">
        <v>79</v>
      </c>
      <c r="AY613" s="164" t="s">
        <v>127</v>
      </c>
    </row>
    <row r="614" spans="1:65" s="2" customFormat="1" ht="48" customHeight="1">
      <c r="A614" s="31"/>
      <c r="B614" s="136"/>
      <c r="C614" s="137" t="s">
        <v>776</v>
      </c>
      <c r="D614" s="137" t="s">
        <v>129</v>
      </c>
      <c r="E614" s="138" t="s">
        <v>777</v>
      </c>
      <c r="F614" s="139" t="s">
        <v>778</v>
      </c>
      <c r="G614" s="140" t="s">
        <v>728</v>
      </c>
      <c r="H614" s="141">
        <v>173.34899999999999</v>
      </c>
      <c r="I614" s="142"/>
      <c r="J614" s="142">
        <f>ROUND(I614*H614,2)</f>
        <v>0</v>
      </c>
      <c r="K614" s="139" t="s">
        <v>133</v>
      </c>
      <c r="L614" s="32"/>
      <c r="M614" s="143" t="s">
        <v>3</v>
      </c>
      <c r="N614" s="144" t="s">
        <v>43</v>
      </c>
      <c r="O614" s="145">
        <v>0</v>
      </c>
      <c r="P614" s="145">
        <f>O614*H614</f>
        <v>0</v>
      </c>
      <c r="Q614" s="145">
        <v>0</v>
      </c>
      <c r="R614" s="145">
        <f>Q614*H614</f>
        <v>0</v>
      </c>
      <c r="S614" s="145">
        <v>0</v>
      </c>
      <c r="T614" s="146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47" t="s">
        <v>223</v>
      </c>
      <c r="AT614" s="147" t="s">
        <v>129</v>
      </c>
      <c r="AU614" s="147" t="s">
        <v>135</v>
      </c>
      <c r="AY614" s="19" t="s">
        <v>127</v>
      </c>
      <c r="BE614" s="148">
        <f>IF(N614="základní",J614,0)</f>
        <v>0</v>
      </c>
      <c r="BF614" s="148">
        <f>IF(N614="snížená",J614,0)</f>
        <v>0</v>
      </c>
      <c r="BG614" s="148">
        <f>IF(N614="zákl. přenesená",J614,0)</f>
        <v>0</v>
      </c>
      <c r="BH614" s="148">
        <f>IF(N614="sníž. přenesená",J614,0)</f>
        <v>0</v>
      </c>
      <c r="BI614" s="148">
        <f>IF(N614="nulová",J614,0)</f>
        <v>0</v>
      </c>
      <c r="BJ614" s="19" t="s">
        <v>135</v>
      </c>
      <c r="BK614" s="148">
        <f>ROUND(I614*H614,2)</f>
        <v>0</v>
      </c>
      <c r="BL614" s="19" t="s">
        <v>223</v>
      </c>
      <c r="BM614" s="147" t="s">
        <v>779</v>
      </c>
    </row>
    <row r="615" spans="1:65" s="12" customFormat="1" ht="22.9" customHeight="1">
      <c r="B615" s="124"/>
      <c r="D615" s="125" t="s">
        <v>70</v>
      </c>
      <c r="E615" s="134" t="s">
        <v>780</v>
      </c>
      <c r="F615" s="134" t="s">
        <v>781</v>
      </c>
      <c r="J615" s="135">
        <f>BK615</f>
        <v>0</v>
      </c>
      <c r="L615" s="124"/>
      <c r="M615" s="128"/>
      <c r="N615" s="129"/>
      <c r="O615" s="129"/>
      <c r="P615" s="130">
        <f>SUM(P616:P628)</f>
        <v>33.754800000000003</v>
      </c>
      <c r="Q615" s="129"/>
      <c r="R615" s="130">
        <f>SUM(R616:R628)</f>
        <v>0</v>
      </c>
      <c r="S615" s="129"/>
      <c r="T615" s="131">
        <f>SUM(T616:T628)</f>
        <v>1.5040000000000001E-2</v>
      </c>
      <c r="AR615" s="125" t="s">
        <v>135</v>
      </c>
      <c r="AT615" s="132" t="s">
        <v>70</v>
      </c>
      <c r="AU615" s="132" t="s">
        <v>79</v>
      </c>
      <c r="AY615" s="125" t="s">
        <v>127</v>
      </c>
      <c r="BK615" s="133">
        <f>SUM(BK616:BK628)</f>
        <v>0</v>
      </c>
    </row>
    <row r="616" spans="1:65" s="2" customFormat="1" ht="24" customHeight="1">
      <c r="A616" s="31"/>
      <c r="B616" s="136"/>
      <c r="C616" s="137" t="s">
        <v>782</v>
      </c>
      <c r="D616" s="137" t="s">
        <v>129</v>
      </c>
      <c r="E616" s="138" t="s">
        <v>783</v>
      </c>
      <c r="F616" s="139" t="s">
        <v>784</v>
      </c>
      <c r="G616" s="140" t="s">
        <v>785</v>
      </c>
      <c r="H616" s="141">
        <v>1</v>
      </c>
      <c r="I616" s="142"/>
      <c r="J616" s="142">
        <f>ROUND(I616*H616,2)</f>
        <v>0</v>
      </c>
      <c r="K616" s="139" t="s">
        <v>3</v>
      </c>
      <c r="L616" s="32"/>
      <c r="M616" s="143" t="s">
        <v>3</v>
      </c>
      <c r="N616" s="144" t="s">
        <v>43</v>
      </c>
      <c r="O616" s="145">
        <v>0</v>
      </c>
      <c r="P616" s="145">
        <f>O616*H616</f>
        <v>0</v>
      </c>
      <c r="Q616" s="145">
        <v>0</v>
      </c>
      <c r="R616" s="145">
        <f>Q616*H616</f>
        <v>0</v>
      </c>
      <c r="S616" s="145">
        <v>0</v>
      </c>
      <c r="T616" s="146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47" t="s">
        <v>223</v>
      </c>
      <c r="AT616" s="147" t="s">
        <v>129</v>
      </c>
      <c r="AU616" s="147" t="s">
        <v>135</v>
      </c>
      <c r="AY616" s="19" t="s">
        <v>127</v>
      </c>
      <c r="BE616" s="148">
        <f>IF(N616="základní",J616,0)</f>
        <v>0</v>
      </c>
      <c r="BF616" s="148">
        <f>IF(N616="snížená",J616,0)</f>
        <v>0</v>
      </c>
      <c r="BG616" s="148">
        <f>IF(N616="zákl. přenesená",J616,0)</f>
        <v>0</v>
      </c>
      <c r="BH616" s="148">
        <f>IF(N616="sníž. přenesená",J616,0)</f>
        <v>0</v>
      </c>
      <c r="BI616" s="148">
        <f>IF(N616="nulová",J616,0)</f>
        <v>0</v>
      </c>
      <c r="BJ616" s="19" t="s">
        <v>135</v>
      </c>
      <c r="BK616" s="148">
        <f>ROUND(I616*H616,2)</f>
        <v>0</v>
      </c>
      <c r="BL616" s="19" t="s">
        <v>223</v>
      </c>
      <c r="BM616" s="147" t="s">
        <v>786</v>
      </c>
    </row>
    <row r="617" spans="1:65" s="13" customFormat="1">
      <c r="B617" s="149"/>
      <c r="D617" s="150" t="s">
        <v>137</v>
      </c>
      <c r="E617" s="151" t="s">
        <v>3</v>
      </c>
      <c r="F617" s="152" t="s">
        <v>138</v>
      </c>
      <c r="H617" s="151" t="s">
        <v>3</v>
      </c>
      <c r="L617" s="149"/>
      <c r="M617" s="153"/>
      <c r="N617" s="154"/>
      <c r="O617" s="154"/>
      <c r="P617" s="154"/>
      <c r="Q617" s="154"/>
      <c r="R617" s="154"/>
      <c r="S617" s="154"/>
      <c r="T617" s="155"/>
      <c r="AT617" s="151" t="s">
        <v>137</v>
      </c>
      <c r="AU617" s="151" t="s">
        <v>135</v>
      </c>
      <c r="AV617" s="13" t="s">
        <v>79</v>
      </c>
      <c r="AW617" s="13" t="s">
        <v>33</v>
      </c>
      <c r="AX617" s="13" t="s">
        <v>71</v>
      </c>
      <c r="AY617" s="151" t="s">
        <v>127</v>
      </c>
    </row>
    <row r="618" spans="1:65" s="13" customFormat="1">
      <c r="B618" s="149"/>
      <c r="D618" s="150" t="s">
        <v>137</v>
      </c>
      <c r="E618" s="151" t="s">
        <v>3</v>
      </c>
      <c r="F618" s="152" t="s">
        <v>189</v>
      </c>
      <c r="H618" s="151" t="s">
        <v>3</v>
      </c>
      <c r="L618" s="149"/>
      <c r="M618" s="153"/>
      <c r="N618" s="154"/>
      <c r="O618" s="154"/>
      <c r="P618" s="154"/>
      <c r="Q618" s="154"/>
      <c r="R618" s="154"/>
      <c r="S618" s="154"/>
      <c r="T618" s="155"/>
      <c r="AT618" s="151" t="s">
        <v>137</v>
      </c>
      <c r="AU618" s="151" t="s">
        <v>135</v>
      </c>
      <c r="AV618" s="13" t="s">
        <v>79</v>
      </c>
      <c r="AW618" s="13" t="s">
        <v>33</v>
      </c>
      <c r="AX618" s="13" t="s">
        <v>71</v>
      </c>
      <c r="AY618" s="151" t="s">
        <v>127</v>
      </c>
    </row>
    <row r="619" spans="1:65" s="14" customFormat="1">
      <c r="B619" s="156"/>
      <c r="D619" s="150" t="s">
        <v>137</v>
      </c>
      <c r="E619" s="157" t="s">
        <v>3</v>
      </c>
      <c r="F619" s="158" t="s">
        <v>79</v>
      </c>
      <c r="H619" s="159">
        <v>1</v>
      </c>
      <c r="L619" s="156"/>
      <c r="M619" s="160"/>
      <c r="N619" s="161"/>
      <c r="O619" s="161"/>
      <c r="P619" s="161"/>
      <c r="Q619" s="161"/>
      <c r="R619" s="161"/>
      <c r="S619" s="161"/>
      <c r="T619" s="162"/>
      <c r="AT619" s="157" t="s">
        <v>137</v>
      </c>
      <c r="AU619" s="157" t="s">
        <v>135</v>
      </c>
      <c r="AV619" s="14" t="s">
        <v>135</v>
      </c>
      <c r="AW619" s="14" t="s">
        <v>33</v>
      </c>
      <c r="AX619" s="14" t="s">
        <v>79</v>
      </c>
      <c r="AY619" s="157" t="s">
        <v>127</v>
      </c>
    </row>
    <row r="620" spans="1:65" s="2" customFormat="1" ht="16.5" customHeight="1">
      <c r="A620" s="31"/>
      <c r="B620" s="136"/>
      <c r="C620" s="137" t="s">
        <v>787</v>
      </c>
      <c r="D620" s="137" t="s">
        <v>129</v>
      </c>
      <c r="E620" s="138" t="s">
        <v>788</v>
      </c>
      <c r="F620" s="139" t="s">
        <v>789</v>
      </c>
      <c r="G620" s="140" t="s">
        <v>275</v>
      </c>
      <c r="H620" s="141">
        <v>37.6</v>
      </c>
      <c r="I620" s="142"/>
      <c r="J620" s="142">
        <f>ROUND(I620*H620,2)</f>
        <v>0</v>
      </c>
      <c r="K620" s="139" t="s">
        <v>3</v>
      </c>
      <c r="L620" s="32"/>
      <c r="M620" s="143" t="s">
        <v>3</v>
      </c>
      <c r="N620" s="144" t="s">
        <v>43</v>
      </c>
      <c r="O620" s="145">
        <v>0.26900000000000002</v>
      </c>
      <c r="P620" s="145">
        <f>O620*H620</f>
        <v>10.114400000000002</v>
      </c>
      <c r="Q620" s="145">
        <v>0</v>
      </c>
      <c r="R620" s="145">
        <f>Q620*H620</f>
        <v>0</v>
      </c>
      <c r="S620" s="145">
        <v>0</v>
      </c>
      <c r="T620" s="146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47" t="s">
        <v>223</v>
      </c>
      <c r="AT620" s="147" t="s">
        <v>129</v>
      </c>
      <c r="AU620" s="147" t="s">
        <v>135</v>
      </c>
      <c r="AY620" s="19" t="s">
        <v>127</v>
      </c>
      <c r="BE620" s="148">
        <f>IF(N620="základní",J620,0)</f>
        <v>0</v>
      </c>
      <c r="BF620" s="148">
        <f>IF(N620="snížená",J620,0)</f>
        <v>0</v>
      </c>
      <c r="BG620" s="148">
        <f>IF(N620="zákl. přenesená",J620,0)</f>
        <v>0</v>
      </c>
      <c r="BH620" s="148">
        <f>IF(N620="sníž. přenesená",J620,0)</f>
        <v>0</v>
      </c>
      <c r="BI620" s="148">
        <f>IF(N620="nulová",J620,0)</f>
        <v>0</v>
      </c>
      <c r="BJ620" s="19" t="s">
        <v>135</v>
      </c>
      <c r="BK620" s="148">
        <f>ROUND(I620*H620,2)</f>
        <v>0</v>
      </c>
      <c r="BL620" s="19" t="s">
        <v>223</v>
      </c>
      <c r="BM620" s="147" t="s">
        <v>790</v>
      </c>
    </row>
    <row r="621" spans="1:65" s="13" customFormat="1">
      <c r="B621" s="149"/>
      <c r="D621" s="150" t="s">
        <v>137</v>
      </c>
      <c r="E621" s="151" t="s">
        <v>3</v>
      </c>
      <c r="F621" s="152" t="s">
        <v>138</v>
      </c>
      <c r="H621" s="151" t="s">
        <v>3</v>
      </c>
      <c r="L621" s="149"/>
      <c r="M621" s="153"/>
      <c r="N621" s="154"/>
      <c r="O621" s="154"/>
      <c r="P621" s="154"/>
      <c r="Q621" s="154"/>
      <c r="R621" s="154"/>
      <c r="S621" s="154"/>
      <c r="T621" s="155"/>
      <c r="AT621" s="151" t="s">
        <v>137</v>
      </c>
      <c r="AU621" s="151" t="s">
        <v>135</v>
      </c>
      <c r="AV621" s="13" t="s">
        <v>79</v>
      </c>
      <c r="AW621" s="13" t="s">
        <v>33</v>
      </c>
      <c r="AX621" s="13" t="s">
        <v>71</v>
      </c>
      <c r="AY621" s="151" t="s">
        <v>127</v>
      </c>
    </row>
    <row r="622" spans="1:65" s="13" customFormat="1">
      <c r="B622" s="149"/>
      <c r="D622" s="150" t="s">
        <v>137</v>
      </c>
      <c r="E622" s="151" t="s">
        <v>3</v>
      </c>
      <c r="F622" s="152" t="s">
        <v>791</v>
      </c>
      <c r="H622" s="151" t="s">
        <v>3</v>
      </c>
      <c r="L622" s="149"/>
      <c r="M622" s="153"/>
      <c r="N622" s="154"/>
      <c r="O622" s="154"/>
      <c r="P622" s="154"/>
      <c r="Q622" s="154"/>
      <c r="R622" s="154"/>
      <c r="S622" s="154"/>
      <c r="T622" s="155"/>
      <c r="AT622" s="151" t="s">
        <v>137</v>
      </c>
      <c r="AU622" s="151" t="s">
        <v>135</v>
      </c>
      <c r="AV622" s="13" t="s">
        <v>79</v>
      </c>
      <c r="AW622" s="13" t="s">
        <v>33</v>
      </c>
      <c r="AX622" s="13" t="s">
        <v>71</v>
      </c>
      <c r="AY622" s="151" t="s">
        <v>127</v>
      </c>
    </row>
    <row r="623" spans="1:65" s="14" customFormat="1">
      <c r="B623" s="156"/>
      <c r="D623" s="150" t="s">
        <v>137</v>
      </c>
      <c r="E623" s="157" t="s">
        <v>3</v>
      </c>
      <c r="F623" s="158" t="s">
        <v>792</v>
      </c>
      <c r="H623" s="159">
        <v>37.6</v>
      </c>
      <c r="L623" s="156"/>
      <c r="M623" s="160"/>
      <c r="N623" s="161"/>
      <c r="O623" s="161"/>
      <c r="P623" s="161"/>
      <c r="Q623" s="161"/>
      <c r="R623" s="161"/>
      <c r="S623" s="161"/>
      <c r="T623" s="162"/>
      <c r="AT623" s="157" t="s">
        <v>137</v>
      </c>
      <c r="AU623" s="157" t="s">
        <v>135</v>
      </c>
      <c r="AV623" s="14" t="s">
        <v>135</v>
      </c>
      <c r="AW623" s="14" t="s">
        <v>33</v>
      </c>
      <c r="AX623" s="14" t="s">
        <v>79</v>
      </c>
      <c r="AY623" s="157" t="s">
        <v>127</v>
      </c>
    </row>
    <row r="624" spans="1:65" s="2" customFormat="1" ht="36" customHeight="1">
      <c r="A624" s="31"/>
      <c r="B624" s="136"/>
      <c r="C624" s="137" t="s">
        <v>793</v>
      </c>
      <c r="D624" s="137" t="s">
        <v>129</v>
      </c>
      <c r="E624" s="138" t="s">
        <v>794</v>
      </c>
      <c r="F624" s="139" t="s">
        <v>795</v>
      </c>
      <c r="G624" s="140" t="s">
        <v>275</v>
      </c>
      <c r="H624" s="141">
        <v>37.6</v>
      </c>
      <c r="I624" s="142"/>
      <c r="J624" s="142">
        <f>ROUND(I624*H624,2)</f>
        <v>0</v>
      </c>
      <c r="K624" s="139" t="s">
        <v>133</v>
      </c>
      <c r="L624" s="32"/>
      <c r="M624" s="143" t="s">
        <v>3</v>
      </c>
      <c r="N624" s="144" t="s">
        <v>43</v>
      </c>
      <c r="O624" s="145">
        <v>0.29899999999999999</v>
      </c>
      <c r="P624" s="145">
        <f>O624*H624</f>
        <v>11.2424</v>
      </c>
      <c r="Q624" s="145">
        <v>0</v>
      </c>
      <c r="R624" s="145">
        <f>Q624*H624</f>
        <v>0</v>
      </c>
      <c r="S624" s="145">
        <v>4.0000000000000002E-4</v>
      </c>
      <c r="T624" s="146">
        <f>S624*H624</f>
        <v>1.5040000000000001E-2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47" t="s">
        <v>223</v>
      </c>
      <c r="AT624" s="147" t="s">
        <v>129</v>
      </c>
      <c r="AU624" s="147" t="s">
        <v>135</v>
      </c>
      <c r="AY624" s="19" t="s">
        <v>127</v>
      </c>
      <c r="BE624" s="148">
        <f>IF(N624="základní",J624,0)</f>
        <v>0</v>
      </c>
      <c r="BF624" s="148">
        <f>IF(N624="snížená",J624,0)</f>
        <v>0</v>
      </c>
      <c r="BG624" s="148">
        <f>IF(N624="zákl. přenesená",J624,0)</f>
        <v>0</v>
      </c>
      <c r="BH624" s="148">
        <f>IF(N624="sníž. přenesená",J624,0)</f>
        <v>0</v>
      </c>
      <c r="BI624" s="148">
        <f>IF(N624="nulová",J624,0)</f>
        <v>0</v>
      </c>
      <c r="BJ624" s="19" t="s">
        <v>135</v>
      </c>
      <c r="BK624" s="148">
        <f>ROUND(I624*H624,2)</f>
        <v>0</v>
      </c>
      <c r="BL624" s="19" t="s">
        <v>223</v>
      </c>
      <c r="BM624" s="147" t="s">
        <v>796</v>
      </c>
    </row>
    <row r="625" spans="1:65" s="13" customFormat="1">
      <c r="B625" s="149"/>
      <c r="D625" s="150" t="s">
        <v>137</v>
      </c>
      <c r="E625" s="151" t="s">
        <v>3</v>
      </c>
      <c r="F625" s="152" t="s">
        <v>138</v>
      </c>
      <c r="H625" s="151" t="s">
        <v>3</v>
      </c>
      <c r="L625" s="149"/>
      <c r="M625" s="153"/>
      <c r="N625" s="154"/>
      <c r="O625" s="154"/>
      <c r="P625" s="154"/>
      <c r="Q625" s="154"/>
      <c r="R625" s="154"/>
      <c r="S625" s="154"/>
      <c r="T625" s="155"/>
      <c r="AT625" s="151" t="s">
        <v>137</v>
      </c>
      <c r="AU625" s="151" t="s">
        <v>135</v>
      </c>
      <c r="AV625" s="13" t="s">
        <v>79</v>
      </c>
      <c r="AW625" s="13" t="s">
        <v>33</v>
      </c>
      <c r="AX625" s="13" t="s">
        <v>71</v>
      </c>
      <c r="AY625" s="151" t="s">
        <v>127</v>
      </c>
    </row>
    <row r="626" spans="1:65" s="13" customFormat="1">
      <c r="B626" s="149"/>
      <c r="D626" s="150" t="s">
        <v>137</v>
      </c>
      <c r="E626" s="151" t="s">
        <v>3</v>
      </c>
      <c r="F626" s="152" t="s">
        <v>797</v>
      </c>
      <c r="H626" s="151" t="s">
        <v>3</v>
      </c>
      <c r="L626" s="149"/>
      <c r="M626" s="153"/>
      <c r="N626" s="154"/>
      <c r="O626" s="154"/>
      <c r="P626" s="154"/>
      <c r="Q626" s="154"/>
      <c r="R626" s="154"/>
      <c r="S626" s="154"/>
      <c r="T626" s="155"/>
      <c r="AT626" s="151" t="s">
        <v>137</v>
      </c>
      <c r="AU626" s="151" t="s">
        <v>135</v>
      </c>
      <c r="AV626" s="13" t="s">
        <v>79</v>
      </c>
      <c r="AW626" s="13" t="s">
        <v>33</v>
      </c>
      <c r="AX626" s="13" t="s">
        <v>71</v>
      </c>
      <c r="AY626" s="151" t="s">
        <v>127</v>
      </c>
    </row>
    <row r="627" spans="1:65" s="14" customFormat="1">
      <c r="B627" s="156"/>
      <c r="D627" s="150" t="s">
        <v>137</v>
      </c>
      <c r="E627" s="157" t="s">
        <v>3</v>
      </c>
      <c r="F627" s="158" t="s">
        <v>792</v>
      </c>
      <c r="H627" s="159">
        <v>37.6</v>
      </c>
      <c r="L627" s="156"/>
      <c r="M627" s="160"/>
      <c r="N627" s="161"/>
      <c r="O627" s="161"/>
      <c r="P627" s="161"/>
      <c r="Q627" s="161"/>
      <c r="R627" s="161"/>
      <c r="S627" s="161"/>
      <c r="T627" s="162"/>
      <c r="AT627" s="157" t="s">
        <v>137</v>
      </c>
      <c r="AU627" s="157" t="s">
        <v>135</v>
      </c>
      <c r="AV627" s="14" t="s">
        <v>135</v>
      </c>
      <c r="AW627" s="14" t="s">
        <v>33</v>
      </c>
      <c r="AX627" s="14" t="s">
        <v>79</v>
      </c>
      <c r="AY627" s="157" t="s">
        <v>127</v>
      </c>
    </row>
    <row r="628" spans="1:65" s="2" customFormat="1" ht="36" customHeight="1">
      <c r="A628" s="31"/>
      <c r="B628" s="136"/>
      <c r="C628" s="137" t="s">
        <v>798</v>
      </c>
      <c r="D628" s="137" t="s">
        <v>129</v>
      </c>
      <c r="E628" s="138" t="s">
        <v>799</v>
      </c>
      <c r="F628" s="139" t="s">
        <v>800</v>
      </c>
      <c r="G628" s="140" t="s">
        <v>515</v>
      </c>
      <c r="H628" s="141">
        <v>1</v>
      </c>
      <c r="I628" s="142"/>
      <c r="J628" s="142">
        <f>ROUND(I628*H628,2)</f>
        <v>0</v>
      </c>
      <c r="K628" s="139" t="s">
        <v>133</v>
      </c>
      <c r="L628" s="32"/>
      <c r="M628" s="143" t="s">
        <v>3</v>
      </c>
      <c r="N628" s="144" t="s">
        <v>43</v>
      </c>
      <c r="O628" s="145">
        <v>12.398</v>
      </c>
      <c r="P628" s="145">
        <f>O628*H628</f>
        <v>12.398</v>
      </c>
      <c r="Q628" s="145">
        <v>0</v>
      </c>
      <c r="R628" s="145">
        <f>Q628*H628</f>
        <v>0</v>
      </c>
      <c r="S628" s="145">
        <v>0</v>
      </c>
      <c r="T628" s="146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47" t="s">
        <v>223</v>
      </c>
      <c r="AT628" s="147" t="s">
        <v>129</v>
      </c>
      <c r="AU628" s="147" t="s">
        <v>135</v>
      </c>
      <c r="AY628" s="19" t="s">
        <v>127</v>
      </c>
      <c r="BE628" s="148">
        <f>IF(N628="základní",J628,0)</f>
        <v>0</v>
      </c>
      <c r="BF628" s="148">
        <f>IF(N628="snížená",J628,0)</f>
        <v>0</v>
      </c>
      <c r="BG628" s="148">
        <f>IF(N628="zákl. přenesená",J628,0)</f>
        <v>0</v>
      </c>
      <c r="BH628" s="148">
        <f>IF(N628="sníž. přenesená",J628,0)</f>
        <v>0</v>
      </c>
      <c r="BI628" s="148">
        <f>IF(N628="nulová",J628,0)</f>
        <v>0</v>
      </c>
      <c r="BJ628" s="19" t="s">
        <v>135</v>
      </c>
      <c r="BK628" s="148">
        <f>ROUND(I628*H628,2)</f>
        <v>0</v>
      </c>
      <c r="BL628" s="19" t="s">
        <v>223</v>
      </c>
      <c r="BM628" s="147" t="s">
        <v>801</v>
      </c>
    </row>
    <row r="629" spans="1:65" s="12" customFormat="1" ht="22.9" customHeight="1">
      <c r="B629" s="124"/>
      <c r="D629" s="125" t="s">
        <v>70</v>
      </c>
      <c r="E629" s="134" t="s">
        <v>802</v>
      </c>
      <c r="F629" s="134" t="s">
        <v>803</v>
      </c>
      <c r="J629" s="135">
        <f>BK629</f>
        <v>0</v>
      </c>
      <c r="L629" s="124"/>
      <c r="M629" s="128"/>
      <c r="N629" s="129"/>
      <c r="O629" s="129"/>
      <c r="P629" s="130">
        <f>SUM(P630:P662)</f>
        <v>44.459412999999998</v>
      </c>
      <c r="Q629" s="129"/>
      <c r="R629" s="130">
        <f>SUM(R630:R662)</f>
        <v>0.74465359199999992</v>
      </c>
      <c r="S629" s="129"/>
      <c r="T629" s="131">
        <f>SUM(T630:T662)</f>
        <v>0.53198600000000007</v>
      </c>
      <c r="AR629" s="125" t="s">
        <v>135</v>
      </c>
      <c r="AT629" s="132" t="s">
        <v>70</v>
      </c>
      <c r="AU629" s="132" t="s">
        <v>79</v>
      </c>
      <c r="AY629" s="125" t="s">
        <v>127</v>
      </c>
      <c r="BK629" s="133">
        <f>SUM(BK630:BK662)</f>
        <v>0</v>
      </c>
    </row>
    <row r="630" spans="1:65" s="2" customFormat="1" ht="36" customHeight="1">
      <c r="A630" s="31"/>
      <c r="B630" s="136"/>
      <c r="C630" s="137" t="s">
        <v>804</v>
      </c>
      <c r="D630" s="137" t="s">
        <v>129</v>
      </c>
      <c r="E630" s="138" t="s">
        <v>805</v>
      </c>
      <c r="F630" s="139" t="s">
        <v>806</v>
      </c>
      <c r="G630" s="140" t="s">
        <v>132</v>
      </c>
      <c r="H630" s="141">
        <v>11.22</v>
      </c>
      <c r="I630" s="142"/>
      <c r="J630" s="142">
        <f>ROUND(I630*H630,2)</f>
        <v>0</v>
      </c>
      <c r="K630" s="139" t="s">
        <v>133</v>
      </c>
      <c r="L630" s="32"/>
      <c r="M630" s="143" t="s">
        <v>3</v>
      </c>
      <c r="N630" s="144" t="s">
        <v>43</v>
      </c>
      <c r="O630" s="145">
        <v>0.23</v>
      </c>
      <c r="P630" s="145">
        <f>O630*H630</f>
        <v>2.5806000000000004</v>
      </c>
      <c r="Q630" s="145">
        <v>1.5711599999999999E-2</v>
      </c>
      <c r="R630" s="145">
        <f>Q630*H630</f>
        <v>0.176284152</v>
      </c>
      <c r="S630" s="145">
        <v>0</v>
      </c>
      <c r="T630" s="146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47" t="s">
        <v>223</v>
      </c>
      <c r="AT630" s="147" t="s">
        <v>129</v>
      </c>
      <c r="AU630" s="147" t="s">
        <v>135</v>
      </c>
      <c r="AY630" s="19" t="s">
        <v>127</v>
      </c>
      <c r="BE630" s="148">
        <f>IF(N630="základní",J630,0)</f>
        <v>0</v>
      </c>
      <c r="BF630" s="148">
        <f>IF(N630="snížená",J630,0)</f>
        <v>0</v>
      </c>
      <c r="BG630" s="148">
        <f>IF(N630="zákl. přenesená",J630,0)</f>
        <v>0</v>
      </c>
      <c r="BH630" s="148">
        <f>IF(N630="sníž. přenesená",J630,0)</f>
        <v>0</v>
      </c>
      <c r="BI630" s="148">
        <f>IF(N630="nulová",J630,0)</f>
        <v>0</v>
      </c>
      <c r="BJ630" s="19" t="s">
        <v>135</v>
      </c>
      <c r="BK630" s="148">
        <f>ROUND(I630*H630,2)</f>
        <v>0</v>
      </c>
      <c r="BL630" s="19" t="s">
        <v>223</v>
      </c>
      <c r="BM630" s="147" t="s">
        <v>807</v>
      </c>
    </row>
    <row r="631" spans="1:65" s="13" customFormat="1">
      <c r="B631" s="149"/>
      <c r="D631" s="150" t="s">
        <v>137</v>
      </c>
      <c r="E631" s="151" t="s">
        <v>3</v>
      </c>
      <c r="F631" s="152" t="s">
        <v>138</v>
      </c>
      <c r="H631" s="151" t="s">
        <v>3</v>
      </c>
      <c r="L631" s="149"/>
      <c r="M631" s="153"/>
      <c r="N631" s="154"/>
      <c r="O631" s="154"/>
      <c r="P631" s="154"/>
      <c r="Q631" s="154"/>
      <c r="R631" s="154"/>
      <c r="S631" s="154"/>
      <c r="T631" s="155"/>
      <c r="AT631" s="151" t="s">
        <v>137</v>
      </c>
      <c r="AU631" s="151" t="s">
        <v>135</v>
      </c>
      <c r="AV631" s="13" t="s">
        <v>79</v>
      </c>
      <c r="AW631" s="13" t="s">
        <v>33</v>
      </c>
      <c r="AX631" s="13" t="s">
        <v>71</v>
      </c>
      <c r="AY631" s="151" t="s">
        <v>127</v>
      </c>
    </row>
    <row r="632" spans="1:65" s="13" customFormat="1">
      <c r="B632" s="149"/>
      <c r="D632" s="150" t="s">
        <v>137</v>
      </c>
      <c r="E632" s="151" t="s">
        <v>3</v>
      </c>
      <c r="F632" s="152" t="s">
        <v>808</v>
      </c>
      <c r="H632" s="151" t="s">
        <v>3</v>
      </c>
      <c r="L632" s="149"/>
      <c r="M632" s="153"/>
      <c r="N632" s="154"/>
      <c r="O632" s="154"/>
      <c r="P632" s="154"/>
      <c r="Q632" s="154"/>
      <c r="R632" s="154"/>
      <c r="S632" s="154"/>
      <c r="T632" s="155"/>
      <c r="AT632" s="151" t="s">
        <v>137</v>
      </c>
      <c r="AU632" s="151" t="s">
        <v>135</v>
      </c>
      <c r="AV632" s="13" t="s">
        <v>79</v>
      </c>
      <c r="AW632" s="13" t="s">
        <v>33</v>
      </c>
      <c r="AX632" s="13" t="s">
        <v>71</v>
      </c>
      <c r="AY632" s="151" t="s">
        <v>127</v>
      </c>
    </row>
    <row r="633" spans="1:65" s="14" customFormat="1">
      <c r="B633" s="156"/>
      <c r="D633" s="150" t="s">
        <v>137</v>
      </c>
      <c r="E633" s="157" t="s">
        <v>3</v>
      </c>
      <c r="F633" s="158" t="s">
        <v>809</v>
      </c>
      <c r="H633" s="159">
        <v>11.22</v>
      </c>
      <c r="L633" s="156"/>
      <c r="M633" s="160"/>
      <c r="N633" s="161"/>
      <c r="O633" s="161"/>
      <c r="P633" s="161"/>
      <c r="Q633" s="161"/>
      <c r="R633" s="161"/>
      <c r="S633" s="161"/>
      <c r="T633" s="162"/>
      <c r="AT633" s="157" t="s">
        <v>137</v>
      </c>
      <c r="AU633" s="157" t="s">
        <v>135</v>
      </c>
      <c r="AV633" s="14" t="s">
        <v>135</v>
      </c>
      <c r="AW633" s="14" t="s">
        <v>33</v>
      </c>
      <c r="AX633" s="14" t="s">
        <v>79</v>
      </c>
      <c r="AY633" s="157" t="s">
        <v>127</v>
      </c>
    </row>
    <row r="634" spans="1:65" s="2" customFormat="1" ht="16.5" customHeight="1">
      <c r="A634" s="31"/>
      <c r="B634" s="136"/>
      <c r="C634" s="137" t="s">
        <v>810</v>
      </c>
      <c r="D634" s="137" t="s">
        <v>129</v>
      </c>
      <c r="E634" s="138" t="s">
        <v>811</v>
      </c>
      <c r="F634" s="139" t="s">
        <v>812</v>
      </c>
      <c r="G634" s="140" t="s">
        <v>132</v>
      </c>
      <c r="H634" s="141">
        <v>7.5949999999999998</v>
      </c>
      <c r="I634" s="142"/>
      <c r="J634" s="142">
        <f>ROUND(I634*H634,2)</f>
        <v>0</v>
      </c>
      <c r="K634" s="139" t="s">
        <v>133</v>
      </c>
      <c r="L634" s="32"/>
      <c r="M634" s="143" t="s">
        <v>3</v>
      </c>
      <c r="N634" s="144" t="s">
        <v>43</v>
      </c>
      <c r="O634" s="145">
        <v>0.19500000000000001</v>
      </c>
      <c r="P634" s="145">
        <f>O634*H634</f>
        <v>1.481025</v>
      </c>
      <c r="Q634" s="145">
        <v>0</v>
      </c>
      <c r="R634" s="145">
        <f>Q634*H634</f>
        <v>0</v>
      </c>
      <c r="S634" s="145">
        <v>1.7999999999999999E-2</v>
      </c>
      <c r="T634" s="146">
        <f>S634*H634</f>
        <v>0.13671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47" t="s">
        <v>223</v>
      </c>
      <c r="AT634" s="147" t="s">
        <v>129</v>
      </c>
      <c r="AU634" s="147" t="s">
        <v>135</v>
      </c>
      <c r="AY634" s="19" t="s">
        <v>127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9" t="s">
        <v>135</v>
      </c>
      <c r="BK634" s="148">
        <f>ROUND(I634*H634,2)</f>
        <v>0</v>
      </c>
      <c r="BL634" s="19" t="s">
        <v>223</v>
      </c>
      <c r="BM634" s="147" t="s">
        <v>813</v>
      </c>
    </row>
    <row r="635" spans="1:65" s="13" customFormat="1">
      <c r="B635" s="149"/>
      <c r="D635" s="150" t="s">
        <v>137</v>
      </c>
      <c r="E635" s="151" t="s">
        <v>3</v>
      </c>
      <c r="F635" s="152" t="s">
        <v>138</v>
      </c>
      <c r="H635" s="151" t="s">
        <v>3</v>
      </c>
      <c r="L635" s="149"/>
      <c r="M635" s="153"/>
      <c r="N635" s="154"/>
      <c r="O635" s="154"/>
      <c r="P635" s="154"/>
      <c r="Q635" s="154"/>
      <c r="R635" s="154"/>
      <c r="S635" s="154"/>
      <c r="T635" s="155"/>
      <c r="AT635" s="151" t="s">
        <v>137</v>
      </c>
      <c r="AU635" s="151" t="s">
        <v>135</v>
      </c>
      <c r="AV635" s="13" t="s">
        <v>79</v>
      </c>
      <c r="AW635" s="13" t="s">
        <v>33</v>
      </c>
      <c r="AX635" s="13" t="s">
        <v>71</v>
      </c>
      <c r="AY635" s="151" t="s">
        <v>127</v>
      </c>
    </row>
    <row r="636" spans="1:65" s="13" customFormat="1">
      <c r="B636" s="149"/>
      <c r="D636" s="150" t="s">
        <v>137</v>
      </c>
      <c r="E636" s="151" t="s">
        <v>3</v>
      </c>
      <c r="F636" s="152" t="s">
        <v>808</v>
      </c>
      <c r="H636" s="151" t="s">
        <v>3</v>
      </c>
      <c r="L636" s="149"/>
      <c r="M636" s="153"/>
      <c r="N636" s="154"/>
      <c r="O636" s="154"/>
      <c r="P636" s="154"/>
      <c r="Q636" s="154"/>
      <c r="R636" s="154"/>
      <c r="S636" s="154"/>
      <c r="T636" s="155"/>
      <c r="AT636" s="151" t="s">
        <v>137</v>
      </c>
      <c r="AU636" s="151" t="s">
        <v>135</v>
      </c>
      <c r="AV636" s="13" t="s">
        <v>79</v>
      </c>
      <c r="AW636" s="13" t="s">
        <v>33</v>
      </c>
      <c r="AX636" s="13" t="s">
        <v>71</v>
      </c>
      <c r="AY636" s="151" t="s">
        <v>127</v>
      </c>
    </row>
    <row r="637" spans="1:65" s="14" customFormat="1">
      <c r="B637" s="156"/>
      <c r="D637" s="150" t="s">
        <v>137</v>
      </c>
      <c r="E637" s="157" t="s">
        <v>3</v>
      </c>
      <c r="F637" s="158" t="s">
        <v>814</v>
      </c>
      <c r="H637" s="159">
        <v>7.5949999999999998</v>
      </c>
      <c r="L637" s="156"/>
      <c r="M637" s="160"/>
      <c r="N637" s="161"/>
      <c r="O637" s="161"/>
      <c r="P637" s="161"/>
      <c r="Q637" s="161"/>
      <c r="R637" s="161"/>
      <c r="S637" s="161"/>
      <c r="T637" s="162"/>
      <c r="AT637" s="157" t="s">
        <v>137</v>
      </c>
      <c r="AU637" s="157" t="s">
        <v>135</v>
      </c>
      <c r="AV637" s="14" t="s">
        <v>135</v>
      </c>
      <c r="AW637" s="14" t="s">
        <v>33</v>
      </c>
      <c r="AX637" s="14" t="s">
        <v>79</v>
      </c>
      <c r="AY637" s="157" t="s">
        <v>127</v>
      </c>
    </row>
    <row r="638" spans="1:65" s="2" customFormat="1" ht="24" customHeight="1">
      <c r="A638" s="31"/>
      <c r="B638" s="136"/>
      <c r="C638" s="137" t="s">
        <v>815</v>
      </c>
      <c r="D638" s="137" t="s">
        <v>129</v>
      </c>
      <c r="E638" s="138" t="s">
        <v>816</v>
      </c>
      <c r="F638" s="139" t="s">
        <v>817</v>
      </c>
      <c r="G638" s="140" t="s">
        <v>132</v>
      </c>
      <c r="H638" s="141">
        <v>11.22</v>
      </c>
      <c r="I638" s="142"/>
      <c r="J638" s="142">
        <f>ROUND(I638*H638,2)</f>
        <v>0</v>
      </c>
      <c r="K638" s="139" t="s">
        <v>133</v>
      </c>
      <c r="L638" s="32"/>
      <c r="M638" s="143" t="s">
        <v>3</v>
      </c>
      <c r="N638" s="144" t="s">
        <v>43</v>
      </c>
      <c r="O638" s="145">
        <v>0.29899999999999999</v>
      </c>
      <c r="P638" s="145">
        <f>O638*H638</f>
        <v>3.3547799999999999</v>
      </c>
      <c r="Q638" s="145">
        <v>0</v>
      </c>
      <c r="R638" s="145">
        <f>Q638*H638</f>
        <v>0</v>
      </c>
      <c r="S638" s="145">
        <v>0</v>
      </c>
      <c r="T638" s="146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47" t="s">
        <v>223</v>
      </c>
      <c r="AT638" s="147" t="s">
        <v>129</v>
      </c>
      <c r="AU638" s="147" t="s">
        <v>135</v>
      </c>
      <c r="AY638" s="19" t="s">
        <v>127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9" t="s">
        <v>135</v>
      </c>
      <c r="BK638" s="148">
        <f>ROUND(I638*H638,2)</f>
        <v>0</v>
      </c>
      <c r="BL638" s="19" t="s">
        <v>223</v>
      </c>
      <c r="BM638" s="147" t="s">
        <v>818</v>
      </c>
    </row>
    <row r="639" spans="1:65" s="13" customFormat="1">
      <c r="B639" s="149"/>
      <c r="D639" s="150" t="s">
        <v>137</v>
      </c>
      <c r="E639" s="151" t="s">
        <v>3</v>
      </c>
      <c r="F639" s="152" t="s">
        <v>138</v>
      </c>
      <c r="H639" s="151" t="s">
        <v>3</v>
      </c>
      <c r="L639" s="149"/>
      <c r="M639" s="153"/>
      <c r="N639" s="154"/>
      <c r="O639" s="154"/>
      <c r="P639" s="154"/>
      <c r="Q639" s="154"/>
      <c r="R639" s="154"/>
      <c r="S639" s="154"/>
      <c r="T639" s="155"/>
      <c r="AT639" s="151" t="s">
        <v>137</v>
      </c>
      <c r="AU639" s="151" t="s">
        <v>135</v>
      </c>
      <c r="AV639" s="13" t="s">
        <v>79</v>
      </c>
      <c r="AW639" s="13" t="s">
        <v>33</v>
      </c>
      <c r="AX639" s="13" t="s">
        <v>71</v>
      </c>
      <c r="AY639" s="151" t="s">
        <v>127</v>
      </c>
    </row>
    <row r="640" spans="1:65" s="13" customFormat="1">
      <c r="B640" s="149"/>
      <c r="D640" s="150" t="s">
        <v>137</v>
      </c>
      <c r="E640" s="151" t="s">
        <v>3</v>
      </c>
      <c r="F640" s="152" t="s">
        <v>808</v>
      </c>
      <c r="H640" s="151" t="s">
        <v>3</v>
      </c>
      <c r="L640" s="149"/>
      <c r="M640" s="153"/>
      <c r="N640" s="154"/>
      <c r="O640" s="154"/>
      <c r="P640" s="154"/>
      <c r="Q640" s="154"/>
      <c r="R640" s="154"/>
      <c r="S640" s="154"/>
      <c r="T640" s="155"/>
      <c r="AT640" s="151" t="s">
        <v>137</v>
      </c>
      <c r="AU640" s="151" t="s">
        <v>135</v>
      </c>
      <c r="AV640" s="13" t="s">
        <v>79</v>
      </c>
      <c r="AW640" s="13" t="s">
        <v>33</v>
      </c>
      <c r="AX640" s="13" t="s">
        <v>71</v>
      </c>
      <c r="AY640" s="151" t="s">
        <v>127</v>
      </c>
    </row>
    <row r="641" spans="1:65" s="14" customFormat="1">
      <c r="B641" s="156"/>
      <c r="D641" s="150" t="s">
        <v>137</v>
      </c>
      <c r="E641" s="157" t="s">
        <v>3</v>
      </c>
      <c r="F641" s="158" t="s">
        <v>809</v>
      </c>
      <c r="H641" s="159">
        <v>11.22</v>
      </c>
      <c r="L641" s="156"/>
      <c r="M641" s="160"/>
      <c r="N641" s="161"/>
      <c r="O641" s="161"/>
      <c r="P641" s="161"/>
      <c r="Q641" s="161"/>
      <c r="R641" s="161"/>
      <c r="S641" s="161"/>
      <c r="T641" s="162"/>
      <c r="AT641" s="157" t="s">
        <v>137</v>
      </c>
      <c r="AU641" s="157" t="s">
        <v>135</v>
      </c>
      <c r="AV641" s="14" t="s">
        <v>135</v>
      </c>
      <c r="AW641" s="14" t="s">
        <v>33</v>
      </c>
      <c r="AX641" s="14" t="s">
        <v>79</v>
      </c>
      <c r="AY641" s="157" t="s">
        <v>127</v>
      </c>
    </row>
    <row r="642" spans="1:65" s="2" customFormat="1" ht="16.5" customHeight="1">
      <c r="A642" s="31"/>
      <c r="B642" s="136"/>
      <c r="C642" s="170" t="s">
        <v>819</v>
      </c>
      <c r="D642" s="170" t="s">
        <v>179</v>
      </c>
      <c r="E642" s="171" t="s">
        <v>820</v>
      </c>
      <c r="F642" s="172" t="s">
        <v>821</v>
      </c>
      <c r="G642" s="173" t="s">
        <v>145</v>
      </c>
      <c r="H642" s="174">
        <v>0.45700000000000002</v>
      </c>
      <c r="I642" s="175"/>
      <c r="J642" s="175">
        <f>ROUND(I642*H642,2)</f>
        <v>0</v>
      </c>
      <c r="K642" s="172" t="s">
        <v>133</v>
      </c>
      <c r="L642" s="176"/>
      <c r="M642" s="177" t="s">
        <v>3</v>
      </c>
      <c r="N642" s="178" t="s">
        <v>43</v>
      </c>
      <c r="O642" s="145">
        <v>0</v>
      </c>
      <c r="P642" s="145">
        <f>O642*H642</f>
        <v>0</v>
      </c>
      <c r="Q642" s="145">
        <v>0.55000000000000004</v>
      </c>
      <c r="R642" s="145">
        <f>Q642*H642</f>
        <v>0.25135000000000002</v>
      </c>
      <c r="S642" s="145">
        <v>0</v>
      </c>
      <c r="T642" s="146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47" t="s">
        <v>343</v>
      </c>
      <c r="AT642" s="147" t="s">
        <v>179</v>
      </c>
      <c r="AU642" s="147" t="s">
        <v>135</v>
      </c>
      <c r="AY642" s="19" t="s">
        <v>127</v>
      </c>
      <c r="BE642" s="148">
        <f>IF(N642="základní",J642,0)</f>
        <v>0</v>
      </c>
      <c r="BF642" s="148">
        <f>IF(N642="snížená",J642,0)</f>
        <v>0</v>
      </c>
      <c r="BG642" s="148">
        <f>IF(N642="zákl. přenesená",J642,0)</f>
        <v>0</v>
      </c>
      <c r="BH642" s="148">
        <f>IF(N642="sníž. přenesená",J642,0)</f>
        <v>0</v>
      </c>
      <c r="BI642" s="148">
        <f>IF(N642="nulová",J642,0)</f>
        <v>0</v>
      </c>
      <c r="BJ642" s="19" t="s">
        <v>135</v>
      </c>
      <c r="BK642" s="148">
        <f>ROUND(I642*H642,2)</f>
        <v>0</v>
      </c>
      <c r="BL642" s="19" t="s">
        <v>223</v>
      </c>
      <c r="BM642" s="147" t="s">
        <v>822</v>
      </c>
    </row>
    <row r="643" spans="1:65" s="13" customFormat="1">
      <c r="B643" s="149"/>
      <c r="D643" s="150" t="s">
        <v>137</v>
      </c>
      <c r="E643" s="151" t="s">
        <v>3</v>
      </c>
      <c r="F643" s="152" t="s">
        <v>823</v>
      </c>
      <c r="H643" s="151" t="s">
        <v>3</v>
      </c>
      <c r="L643" s="149"/>
      <c r="M643" s="153"/>
      <c r="N643" s="154"/>
      <c r="O643" s="154"/>
      <c r="P643" s="154"/>
      <c r="Q643" s="154"/>
      <c r="R643" s="154"/>
      <c r="S643" s="154"/>
      <c r="T643" s="155"/>
      <c r="AT643" s="151" t="s">
        <v>137</v>
      </c>
      <c r="AU643" s="151" t="s">
        <v>135</v>
      </c>
      <c r="AV643" s="13" t="s">
        <v>79</v>
      </c>
      <c r="AW643" s="13" t="s">
        <v>33</v>
      </c>
      <c r="AX643" s="13" t="s">
        <v>71</v>
      </c>
      <c r="AY643" s="151" t="s">
        <v>127</v>
      </c>
    </row>
    <row r="644" spans="1:65" s="14" customFormat="1">
      <c r="B644" s="156"/>
      <c r="D644" s="150" t="s">
        <v>137</v>
      </c>
      <c r="E644" s="157" t="s">
        <v>3</v>
      </c>
      <c r="F644" s="158" t="s">
        <v>824</v>
      </c>
      <c r="H644" s="159">
        <v>0.16300000000000001</v>
      </c>
      <c r="L644" s="156"/>
      <c r="M644" s="160"/>
      <c r="N644" s="161"/>
      <c r="O644" s="161"/>
      <c r="P644" s="161"/>
      <c r="Q644" s="161"/>
      <c r="R644" s="161"/>
      <c r="S644" s="161"/>
      <c r="T644" s="162"/>
      <c r="AT644" s="157" t="s">
        <v>137</v>
      </c>
      <c r="AU644" s="157" t="s">
        <v>135</v>
      </c>
      <c r="AV644" s="14" t="s">
        <v>135</v>
      </c>
      <c r="AW644" s="14" t="s">
        <v>33</v>
      </c>
      <c r="AX644" s="14" t="s">
        <v>71</v>
      </c>
      <c r="AY644" s="157" t="s">
        <v>127</v>
      </c>
    </row>
    <row r="645" spans="1:65" s="14" customFormat="1">
      <c r="B645" s="156"/>
      <c r="D645" s="150" t="s">
        <v>137</v>
      </c>
      <c r="E645" s="157" t="s">
        <v>3</v>
      </c>
      <c r="F645" s="158" t="s">
        <v>825</v>
      </c>
      <c r="H645" s="159">
        <v>0.29399999999999998</v>
      </c>
      <c r="L645" s="156"/>
      <c r="M645" s="160"/>
      <c r="N645" s="161"/>
      <c r="O645" s="161"/>
      <c r="P645" s="161"/>
      <c r="Q645" s="161"/>
      <c r="R645" s="161"/>
      <c r="S645" s="161"/>
      <c r="T645" s="162"/>
      <c r="AT645" s="157" t="s">
        <v>137</v>
      </c>
      <c r="AU645" s="157" t="s">
        <v>135</v>
      </c>
      <c r="AV645" s="14" t="s">
        <v>135</v>
      </c>
      <c r="AW645" s="14" t="s">
        <v>33</v>
      </c>
      <c r="AX645" s="14" t="s">
        <v>71</v>
      </c>
      <c r="AY645" s="157" t="s">
        <v>127</v>
      </c>
    </row>
    <row r="646" spans="1:65" s="15" customFormat="1">
      <c r="B646" s="163"/>
      <c r="D646" s="150" t="s">
        <v>137</v>
      </c>
      <c r="E646" s="164" t="s">
        <v>3</v>
      </c>
      <c r="F646" s="165" t="s">
        <v>142</v>
      </c>
      <c r="H646" s="166">
        <v>0.45700000000000002</v>
      </c>
      <c r="L646" s="163"/>
      <c r="M646" s="167"/>
      <c r="N646" s="168"/>
      <c r="O646" s="168"/>
      <c r="P646" s="168"/>
      <c r="Q646" s="168"/>
      <c r="R646" s="168"/>
      <c r="S646" s="168"/>
      <c r="T646" s="169"/>
      <c r="AT646" s="164" t="s">
        <v>137</v>
      </c>
      <c r="AU646" s="164" t="s">
        <v>135</v>
      </c>
      <c r="AV646" s="15" t="s">
        <v>134</v>
      </c>
      <c r="AW646" s="15" t="s">
        <v>33</v>
      </c>
      <c r="AX646" s="15" t="s">
        <v>79</v>
      </c>
      <c r="AY646" s="164" t="s">
        <v>127</v>
      </c>
    </row>
    <row r="647" spans="1:65" s="2" customFormat="1" ht="24" customHeight="1">
      <c r="A647" s="31"/>
      <c r="B647" s="136"/>
      <c r="C647" s="137" t="s">
        <v>826</v>
      </c>
      <c r="D647" s="137" t="s">
        <v>129</v>
      </c>
      <c r="E647" s="138" t="s">
        <v>827</v>
      </c>
      <c r="F647" s="139" t="s">
        <v>828</v>
      </c>
      <c r="G647" s="140" t="s">
        <v>132</v>
      </c>
      <c r="H647" s="141">
        <v>11.22</v>
      </c>
      <c r="I647" s="142"/>
      <c r="J647" s="142">
        <f>ROUND(I647*H647,2)</f>
        <v>0</v>
      </c>
      <c r="K647" s="139" t="s">
        <v>133</v>
      </c>
      <c r="L647" s="32"/>
      <c r="M647" s="143" t="s">
        <v>3</v>
      </c>
      <c r="N647" s="144" t="s">
        <v>43</v>
      </c>
      <c r="O647" s="145">
        <v>0</v>
      </c>
      <c r="P647" s="145">
        <f>O647*H647</f>
        <v>0</v>
      </c>
      <c r="Q647" s="145">
        <v>1.9699999999999999E-4</v>
      </c>
      <c r="R647" s="145">
        <f>Q647*H647</f>
        <v>2.2103399999999999E-3</v>
      </c>
      <c r="S647" s="145">
        <v>0</v>
      </c>
      <c r="T647" s="146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47" t="s">
        <v>223</v>
      </c>
      <c r="AT647" s="147" t="s">
        <v>129</v>
      </c>
      <c r="AU647" s="147" t="s">
        <v>135</v>
      </c>
      <c r="AY647" s="19" t="s">
        <v>127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9" t="s">
        <v>135</v>
      </c>
      <c r="BK647" s="148">
        <f>ROUND(I647*H647,2)</f>
        <v>0</v>
      </c>
      <c r="BL647" s="19" t="s">
        <v>223</v>
      </c>
      <c r="BM647" s="147" t="s">
        <v>829</v>
      </c>
    </row>
    <row r="648" spans="1:65" s="2" customFormat="1" ht="24" customHeight="1">
      <c r="A648" s="31"/>
      <c r="B648" s="136"/>
      <c r="C648" s="137" t="s">
        <v>830</v>
      </c>
      <c r="D648" s="137" t="s">
        <v>129</v>
      </c>
      <c r="E648" s="138" t="s">
        <v>831</v>
      </c>
      <c r="F648" s="139" t="s">
        <v>832</v>
      </c>
      <c r="G648" s="140" t="s">
        <v>132</v>
      </c>
      <c r="H648" s="141">
        <v>28.234000000000002</v>
      </c>
      <c r="I648" s="142"/>
      <c r="J648" s="142">
        <f>ROUND(I648*H648,2)</f>
        <v>0</v>
      </c>
      <c r="K648" s="139" t="s">
        <v>133</v>
      </c>
      <c r="L648" s="32"/>
      <c r="M648" s="143" t="s">
        <v>3</v>
      </c>
      <c r="N648" s="144" t="s">
        <v>43</v>
      </c>
      <c r="O648" s="145">
        <v>0.106</v>
      </c>
      <c r="P648" s="145">
        <f>O648*H648</f>
        <v>2.992804</v>
      </c>
      <c r="Q648" s="145">
        <v>0</v>
      </c>
      <c r="R648" s="145">
        <f>Q648*H648</f>
        <v>0</v>
      </c>
      <c r="S648" s="145">
        <v>1.4E-2</v>
      </c>
      <c r="T648" s="146">
        <f>S648*H648</f>
        <v>0.39527600000000002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47" t="s">
        <v>223</v>
      </c>
      <c r="AT648" s="147" t="s">
        <v>129</v>
      </c>
      <c r="AU648" s="147" t="s">
        <v>135</v>
      </c>
      <c r="AY648" s="19" t="s">
        <v>127</v>
      </c>
      <c r="BE648" s="148">
        <f>IF(N648="základní",J648,0)</f>
        <v>0</v>
      </c>
      <c r="BF648" s="148">
        <f>IF(N648="snížená",J648,0)</f>
        <v>0</v>
      </c>
      <c r="BG648" s="148">
        <f>IF(N648="zákl. přenesená",J648,0)</f>
        <v>0</v>
      </c>
      <c r="BH648" s="148">
        <f>IF(N648="sníž. přenesená",J648,0)</f>
        <v>0</v>
      </c>
      <c r="BI648" s="148">
        <f>IF(N648="nulová",J648,0)</f>
        <v>0</v>
      </c>
      <c r="BJ648" s="19" t="s">
        <v>135</v>
      </c>
      <c r="BK648" s="148">
        <f>ROUND(I648*H648,2)</f>
        <v>0</v>
      </c>
      <c r="BL648" s="19" t="s">
        <v>223</v>
      </c>
      <c r="BM648" s="147" t="s">
        <v>833</v>
      </c>
    </row>
    <row r="649" spans="1:65" s="13" customFormat="1">
      <c r="B649" s="149"/>
      <c r="D649" s="150" t="s">
        <v>137</v>
      </c>
      <c r="E649" s="151" t="s">
        <v>3</v>
      </c>
      <c r="F649" s="152" t="s">
        <v>138</v>
      </c>
      <c r="H649" s="151" t="s">
        <v>3</v>
      </c>
      <c r="L649" s="149"/>
      <c r="M649" s="153"/>
      <c r="N649" s="154"/>
      <c r="O649" s="154"/>
      <c r="P649" s="154"/>
      <c r="Q649" s="154"/>
      <c r="R649" s="154"/>
      <c r="S649" s="154"/>
      <c r="T649" s="155"/>
      <c r="AT649" s="151" t="s">
        <v>137</v>
      </c>
      <c r="AU649" s="151" t="s">
        <v>135</v>
      </c>
      <c r="AV649" s="13" t="s">
        <v>79</v>
      </c>
      <c r="AW649" s="13" t="s">
        <v>33</v>
      </c>
      <c r="AX649" s="13" t="s">
        <v>71</v>
      </c>
      <c r="AY649" s="151" t="s">
        <v>127</v>
      </c>
    </row>
    <row r="650" spans="1:65" s="13" customFormat="1">
      <c r="B650" s="149"/>
      <c r="D650" s="150" t="s">
        <v>137</v>
      </c>
      <c r="E650" s="151" t="s">
        <v>3</v>
      </c>
      <c r="F650" s="152" t="s">
        <v>834</v>
      </c>
      <c r="H650" s="151" t="s">
        <v>3</v>
      </c>
      <c r="L650" s="149"/>
      <c r="M650" s="153"/>
      <c r="N650" s="154"/>
      <c r="O650" s="154"/>
      <c r="P650" s="154"/>
      <c r="Q650" s="154"/>
      <c r="R650" s="154"/>
      <c r="S650" s="154"/>
      <c r="T650" s="155"/>
      <c r="AT650" s="151" t="s">
        <v>137</v>
      </c>
      <c r="AU650" s="151" t="s">
        <v>135</v>
      </c>
      <c r="AV650" s="13" t="s">
        <v>79</v>
      </c>
      <c r="AW650" s="13" t="s">
        <v>33</v>
      </c>
      <c r="AX650" s="13" t="s">
        <v>71</v>
      </c>
      <c r="AY650" s="151" t="s">
        <v>127</v>
      </c>
    </row>
    <row r="651" spans="1:65" s="14" customFormat="1">
      <c r="B651" s="156"/>
      <c r="D651" s="150" t="s">
        <v>137</v>
      </c>
      <c r="E651" s="157" t="s">
        <v>3</v>
      </c>
      <c r="F651" s="158" t="s">
        <v>835</v>
      </c>
      <c r="H651" s="159">
        <v>82.751999999999995</v>
      </c>
      <c r="L651" s="156"/>
      <c r="M651" s="160"/>
      <c r="N651" s="161"/>
      <c r="O651" s="161"/>
      <c r="P651" s="161"/>
      <c r="Q651" s="161"/>
      <c r="R651" s="161"/>
      <c r="S651" s="161"/>
      <c r="T651" s="162"/>
      <c r="AT651" s="157" t="s">
        <v>137</v>
      </c>
      <c r="AU651" s="157" t="s">
        <v>135</v>
      </c>
      <c r="AV651" s="14" t="s">
        <v>135</v>
      </c>
      <c r="AW651" s="14" t="s">
        <v>33</v>
      </c>
      <c r="AX651" s="14" t="s">
        <v>71</v>
      </c>
      <c r="AY651" s="157" t="s">
        <v>127</v>
      </c>
    </row>
    <row r="652" spans="1:65" s="14" customFormat="1">
      <c r="B652" s="156"/>
      <c r="D652" s="150" t="s">
        <v>137</v>
      </c>
      <c r="E652" s="157" t="s">
        <v>3</v>
      </c>
      <c r="F652" s="158" t="s">
        <v>836</v>
      </c>
      <c r="H652" s="159">
        <v>11.36</v>
      </c>
      <c r="L652" s="156"/>
      <c r="M652" s="160"/>
      <c r="N652" s="161"/>
      <c r="O652" s="161"/>
      <c r="P652" s="161"/>
      <c r="Q652" s="161"/>
      <c r="R652" s="161"/>
      <c r="S652" s="161"/>
      <c r="T652" s="162"/>
      <c r="AT652" s="157" t="s">
        <v>137</v>
      </c>
      <c r="AU652" s="157" t="s">
        <v>135</v>
      </c>
      <c r="AV652" s="14" t="s">
        <v>135</v>
      </c>
      <c r="AW652" s="14" t="s">
        <v>33</v>
      </c>
      <c r="AX652" s="14" t="s">
        <v>71</v>
      </c>
      <c r="AY652" s="157" t="s">
        <v>127</v>
      </c>
    </row>
    <row r="653" spans="1:65" s="15" customFormat="1">
      <c r="B653" s="163"/>
      <c r="D653" s="150" t="s">
        <v>137</v>
      </c>
      <c r="E653" s="164" t="s">
        <v>3</v>
      </c>
      <c r="F653" s="165" t="s">
        <v>142</v>
      </c>
      <c r="H653" s="166">
        <v>94.111999999999995</v>
      </c>
      <c r="L653" s="163"/>
      <c r="M653" s="167"/>
      <c r="N653" s="168"/>
      <c r="O653" s="168"/>
      <c r="P653" s="168"/>
      <c r="Q653" s="168"/>
      <c r="R653" s="168"/>
      <c r="S653" s="168"/>
      <c r="T653" s="169"/>
      <c r="AT653" s="164" t="s">
        <v>137</v>
      </c>
      <c r="AU653" s="164" t="s">
        <v>135</v>
      </c>
      <c r="AV653" s="15" t="s">
        <v>134</v>
      </c>
      <c r="AW653" s="15" t="s">
        <v>33</v>
      </c>
      <c r="AX653" s="15" t="s">
        <v>71</v>
      </c>
      <c r="AY653" s="164" t="s">
        <v>127</v>
      </c>
    </row>
    <row r="654" spans="1:65" s="14" customFormat="1">
      <c r="B654" s="156"/>
      <c r="D654" s="150" t="s">
        <v>137</v>
      </c>
      <c r="E654" s="157" t="s">
        <v>3</v>
      </c>
      <c r="F654" s="158" t="s">
        <v>837</v>
      </c>
      <c r="H654" s="159">
        <v>28.234000000000002</v>
      </c>
      <c r="L654" s="156"/>
      <c r="M654" s="160"/>
      <c r="N654" s="161"/>
      <c r="O654" s="161"/>
      <c r="P654" s="161"/>
      <c r="Q654" s="161"/>
      <c r="R654" s="161"/>
      <c r="S654" s="161"/>
      <c r="T654" s="162"/>
      <c r="AT654" s="157" t="s">
        <v>137</v>
      </c>
      <c r="AU654" s="157" t="s">
        <v>135</v>
      </c>
      <c r="AV654" s="14" t="s">
        <v>135</v>
      </c>
      <c r="AW654" s="14" t="s">
        <v>33</v>
      </c>
      <c r="AX654" s="14" t="s">
        <v>79</v>
      </c>
      <c r="AY654" s="157" t="s">
        <v>127</v>
      </c>
    </row>
    <row r="655" spans="1:65" s="2" customFormat="1" ht="36" customHeight="1">
      <c r="A655" s="31"/>
      <c r="B655" s="136"/>
      <c r="C655" s="137" t="s">
        <v>838</v>
      </c>
      <c r="D655" s="137" t="s">
        <v>129</v>
      </c>
      <c r="E655" s="138" t="s">
        <v>839</v>
      </c>
      <c r="F655" s="139" t="s">
        <v>840</v>
      </c>
      <c r="G655" s="140" t="s">
        <v>132</v>
      </c>
      <c r="H655" s="141">
        <v>28.234000000000002</v>
      </c>
      <c r="I655" s="142"/>
      <c r="J655" s="142">
        <f>ROUND(I655*H655,2)</f>
        <v>0</v>
      </c>
      <c r="K655" s="139" t="s">
        <v>621</v>
      </c>
      <c r="L655" s="32"/>
      <c r="M655" s="143" t="s">
        <v>3</v>
      </c>
      <c r="N655" s="144" t="s">
        <v>43</v>
      </c>
      <c r="O655" s="145">
        <v>1.206</v>
      </c>
      <c r="P655" s="145">
        <f>O655*H655</f>
        <v>34.050204000000001</v>
      </c>
      <c r="Q655" s="145">
        <v>1.115E-2</v>
      </c>
      <c r="R655" s="145">
        <f>Q655*H655</f>
        <v>0.31480910000000001</v>
      </c>
      <c r="S655" s="145">
        <v>0</v>
      </c>
      <c r="T655" s="146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47" t="s">
        <v>223</v>
      </c>
      <c r="AT655" s="147" t="s">
        <v>129</v>
      </c>
      <c r="AU655" s="147" t="s">
        <v>135</v>
      </c>
      <c r="AY655" s="19" t="s">
        <v>127</v>
      </c>
      <c r="BE655" s="148">
        <f>IF(N655="základní",J655,0)</f>
        <v>0</v>
      </c>
      <c r="BF655" s="148">
        <f>IF(N655="snížená",J655,0)</f>
        <v>0</v>
      </c>
      <c r="BG655" s="148">
        <f>IF(N655="zákl. přenesená",J655,0)</f>
        <v>0</v>
      </c>
      <c r="BH655" s="148">
        <f>IF(N655="sníž. přenesená",J655,0)</f>
        <v>0</v>
      </c>
      <c r="BI655" s="148">
        <f>IF(N655="nulová",J655,0)</f>
        <v>0</v>
      </c>
      <c r="BJ655" s="19" t="s">
        <v>135</v>
      </c>
      <c r="BK655" s="148">
        <f>ROUND(I655*H655,2)</f>
        <v>0</v>
      </c>
      <c r="BL655" s="19" t="s">
        <v>223</v>
      </c>
      <c r="BM655" s="147" t="s">
        <v>841</v>
      </c>
    </row>
    <row r="656" spans="1:65" s="13" customFormat="1">
      <c r="B656" s="149"/>
      <c r="D656" s="150" t="s">
        <v>137</v>
      </c>
      <c r="E656" s="151" t="s">
        <v>3</v>
      </c>
      <c r="F656" s="152" t="s">
        <v>138</v>
      </c>
      <c r="H656" s="151" t="s">
        <v>3</v>
      </c>
      <c r="L656" s="149"/>
      <c r="M656" s="153"/>
      <c r="N656" s="154"/>
      <c r="O656" s="154"/>
      <c r="P656" s="154"/>
      <c r="Q656" s="154"/>
      <c r="R656" s="154"/>
      <c r="S656" s="154"/>
      <c r="T656" s="155"/>
      <c r="AT656" s="151" t="s">
        <v>137</v>
      </c>
      <c r="AU656" s="151" t="s">
        <v>135</v>
      </c>
      <c r="AV656" s="13" t="s">
        <v>79</v>
      </c>
      <c r="AW656" s="13" t="s">
        <v>33</v>
      </c>
      <c r="AX656" s="13" t="s">
        <v>71</v>
      </c>
      <c r="AY656" s="151" t="s">
        <v>127</v>
      </c>
    </row>
    <row r="657" spans="1:65" s="13" customFormat="1">
      <c r="B657" s="149"/>
      <c r="D657" s="150" t="s">
        <v>137</v>
      </c>
      <c r="E657" s="151" t="s">
        <v>3</v>
      </c>
      <c r="F657" s="152" t="s">
        <v>834</v>
      </c>
      <c r="H657" s="151" t="s">
        <v>3</v>
      </c>
      <c r="L657" s="149"/>
      <c r="M657" s="153"/>
      <c r="N657" s="154"/>
      <c r="O657" s="154"/>
      <c r="P657" s="154"/>
      <c r="Q657" s="154"/>
      <c r="R657" s="154"/>
      <c r="S657" s="154"/>
      <c r="T657" s="155"/>
      <c r="AT657" s="151" t="s">
        <v>137</v>
      </c>
      <c r="AU657" s="151" t="s">
        <v>135</v>
      </c>
      <c r="AV657" s="13" t="s">
        <v>79</v>
      </c>
      <c r="AW657" s="13" t="s">
        <v>33</v>
      </c>
      <c r="AX657" s="13" t="s">
        <v>71</v>
      </c>
      <c r="AY657" s="151" t="s">
        <v>127</v>
      </c>
    </row>
    <row r="658" spans="1:65" s="14" customFormat="1">
      <c r="B658" s="156"/>
      <c r="D658" s="150" t="s">
        <v>137</v>
      </c>
      <c r="E658" s="157" t="s">
        <v>3</v>
      </c>
      <c r="F658" s="158" t="s">
        <v>837</v>
      </c>
      <c r="H658" s="159">
        <v>28.234000000000002</v>
      </c>
      <c r="L658" s="156"/>
      <c r="M658" s="160"/>
      <c r="N658" s="161"/>
      <c r="O658" s="161"/>
      <c r="P658" s="161"/>
      <c r="Q658" s="161"/>
      <c r="R658" s="161"/>
      <c r="S658" s="161"/>
      <c r="T658" s="162"/>
      <c r="AT658" s="157" t="s">
        <v>137</v>
      </c>
      <c r="AU658" s="157" t="s">
        <v>135</v>
      </c>
      <c r="AV658" s="14" t="s">
        <v>135</v>
      </c>
      <c r="AW658" s="14" t="s">
        <v>33</v>
      </c>
      <c r="AX658" s="14" t="s">
        <v>79</v>
      </c>
      <c r="AY658" s="157" t="s">
        <v>127</v>
      </c>
    </row>
    <row r="659" spans="1:65" s="2" customFormat="1" ht="16.5" customHeight="1">
      <c r="A659" s="31"/>
      <c r="B659" s="136"/>
      <c r="C659" s="137" t="s">
        <v>842</v>
      </c>
      <c r="D659" s="137" t="s">
        <v>129</v>
      </c>
      <c r="E659" s="138" t="s">
        <v>843</v>
      </c>
      <c r="F659" s="139" t="s">
        <v>844</v>
      </c>
      <c r="G659" s="140" t="s">
        <v>515</v>
      </c>
      <c r="H659" s="141">
        <v>4</v>
      </c>
      <c r="I659" s="142"/>
      <c r="J659" s="142">
        <f>ROUND(I659*H659,2)</f>
        <v>0</v>
      </c>
      <c r="K659" s="139" t="s">
        <v>3</v>
      </c>
      <c r="L659" s="32"/>
      <c r="M659" s="143" t="s">
        <v>3</v>
      </c>
      <c r="N659" s="144" t="s">
        <v>43</v>
      </c>
      <c r="O659" s="145">
        <v>0</v>
      </c>
      <c r="P659" s="145">
        <f>O659*H659</f>
        <v>0</v>
      </c>
      <c r="Q659" s="145">
        <v>0</v>
      </c>
      <c r="R659" s="145">
        <f>Q659*H659</f>
        <v>0</v>
      </c>
      <c r="S659" s="145">
        <v>0</v>
      </c>
      <c r="T659" s="146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47" t="s">
        <v>223</v>
      </c>
      <c r="AT659" s="147" t="s">
        <v>129</v>
      </c>
      <c r="AU659" s="147" t="s">
        <v>135</v>
      </c>
      <c r="AY659" s="19" t="s">
        <v>127</v>
      </c>
      <c r="BE659" s="148">
        <f>IF(N659="základní",J659,0)</f>
        <v>0</v>
      </c>
      <c r="BF659" s="148">
        <f>IF(N659="snížená",J659,0)</f>
        <v>0</v>
      </c>
      <c r="BG659" s="148">
        <f>IF(N659="zákl. přenesená",J659,0)</f>
        <v>0</v>
      </c>
      <c r="BH659" s="148">
        <f>IF(N659="sníž. přenesená",J659,0)</f>
        <v>0</v>
      </c>
      <c r="BI659" s="148">
        <f>IF(N659="nulová",J659,0)</f>
        <v>0</v>
      </c>
      <c r="BJ659" s="19" t="s">
        <v>135</v>
      </c>
      <c r="BK659" s="148">
        <f>ROUND(I659*H659,2)</f>
        <v>0</v>
      </c>
      <c r="BL659" s="19" t="s">
        <v>223</v>
      </c>
      <c r="BM659" s="147" t="s">
        <v>845</v>
      </c>
    </row>
    <row r="660" spans="1:65" s="13" customFormat="1">
      <c r="B660" s="149"/>
      <c r="D660" s="150" t="s">
        <v>137</v>
      </c>
      <c r="E660" s="151" t="s">
        <v>3</v>
      </c>
      <c r="F660" s="152" t="s">
        <v>138</v>
      </c>
      <c r="H660" s="151" t="s">
        <v>3</v>
      </c>
      <c r="L660" s="149"/>
      <c r="M660" s="153"/>
      <c r="N660" s="154"/>
      <c r="O660" s="154"/>
      <c r="P660" s="154"/>
      <c r="Q660" s="154"/>
      <c r="R660" s="154"/>
      <c r="S660" s="154"/>
      <c r="T660" s="155"/>
      <c r="AT660" s="151" t="s">
        <v>137</v>
      </c>
      <c r="AU660" s="151" t="s">
        <v>135</v>
      </c>
      <c r="AV660" s="13" t="s">
        <v>79</v>
      </c>
      <c r="AW660" s="13" t="s">
        <v>33</v>
      </c>
      <c r="AX660" s="13" t="s">
        <v>71</v>
      </c>
      <c r="AY660" s="151" t="s">
        <v>127</v>
      </c>
    </row>
    <row r="661" spans="1:65" s="14" customFormat="1">
      <c r="B661" s="156"/>
      <c r="D661" s="150" t="s">
        <v>137</v>
      </c>
      <c r="E661" s="157" t="s">
        <v>3</v>
      </c>
      <c r="F661" s="158" t="s">
        <v>846</v>
      </c>
      <c r="H661" s="159">
        <v>4</v>
      </c>
      <c r="L661" s="156"/>
      <c r="M661" s="160"/>
      <c r="N661" s="161"/>
      <c r="O661" s="161"/>
      <c r="P661" s="161"/>
      <c r="Q661" s="161"/>
      <c r="R661" s="161"/>
      <c r="S661" s="161"/>
      <c r="T661" s="162"/>
      <c r="AT661" s="157" t="s">
        <v>137</v>
      </c>
      <c r="AU661" s="157" t="s">
        <v>135</v>
      </c>
      <c r="AV661" s="14" t="s">
        <v>135</v>
      </c>
      <c r="AW661" s="14" t="s">
        <v>33</v>
      </c>
      <c r="AX661" s="14" t="s">
        <v>79</v>
      </c>
      <c r="AY661" s="157" t="s">
        <v>127</v>
      </c>
    </row>
    <row r="662" spans="1:65" s="2" customFormat="1" ht="36" customHeight="1">
      <c r="A662" s="31"/>
      <c r="B662" s="136"/>
      <c r="C662" s="137" t="s">
        <v>847</v>
      </c>
      <c r="D662" s="137" t="s">
        <v>129</v>
      </c>
      <c r="E662" s="138" t="s">
        <v>848</v>
      </c>
      <c r="F662" s="139" t="s">
        <v>849</v>
      </c>
      <c r="G662" s="140" t="s">
        <v>728</v>
      </c>
      <c r="H662" s="141">
        <v>379.64699999999999</v>
      </c>
      <c r="I662" s="142"/>
      <c r="J662" s="142">
        <f>ROUND(I662*H662,2)</f>
        <v>0</v>
      </c>
      <c r="K662" s="139" t="s">
        <v>133</v>
      </c>
      <c r="L662" s="32"/>
      <c r="M662" s="143" t="s">
        <v>3</v>
      </c>
      <c r="N662" s="144" t="s">
        <v>43</v>
      </c>
      <c r="O662" s="145">
        <v>0</v>
      </c>
      <c r="P662" s="145">
        <f>O662*H662</f>
        <v>0</v>
      </c>
      <c r="Q662" s="145">
        <v>0</v>
      </c>
      <c r="R662" s="145">
        <f>Q662*H662</f>
        <v>0</v>
      </c>
      <c r="S662" s="145">
        <v>0</v>
      </c>
      <c r="T662" s="146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47" t="s">
        <v>223</v>
      </c>
      <c r="AT662" s="147" t="s">
        <v>129</v>
      </c>
      <c r="AU662" s="147" t="s">
        <v>135</v>
      </c>
      <c r="AY662" s="19" t="s">
        <v>127</v>
      </c>
      <c r="BE662" s="148">
        <f>IF(N662="základní",J662,0)</f>
        <v>0</v>
      </c>
      <c r="BF662" s="148">
        <f>IF(N662="snížená",J662,0)</f>
        <v>0</v>
      </c>
      <c r="BG662" s="148">
        <f>IF(N662="zákl. přenesená",J662,0)</f>
        <v>0</v>
      </c>
      <c r="BH662" s="148">
        <f>IF(N662="sníž. přenesená",J662,0)</f>
        <v>0</v>
      </c>
      <c r="BI662" s="148">
        <f>IF(N662="nulová",J662,0)</f>
        <v>0</v>
      </c>
      <c r="BJ662" s="19" t="s">
        <v>135</v>
      </c>
      <c r="BK662" s="148">
        <f>ROUND(I662*H662,2)</f>
        <v>0</v>
      </c>
      <c r="BL662" s="19" t="s">
        <v>223</v>
      </c>
      <c r="BM662" s="147" t="s">
        <v>850</v>
      </c>
    </row>
    <row r="663" spans="1:65" s="12" customFormat="1" ht="22.9" customHeight="1">
      <c r="B663" s="124"/>
      <c r="D663" s="125" t="s">
        <v>70</v>
      </c>
      <c r="E663" s="134" t="s">
        <v>851</v>
      </c>
      <c r="F663" s="134" t="s">
        <v>852</v>
      </c>
      <c r="J663" s="135">
        <f>BK663</f>
        <v>0</v>
      </c>
      <c r="L663" s="124"/>
      <c r="M663" s="128"/>
      <c r="N663" s="129"/>
      <c r="O663" s="129"/>
      <c r="P663" s="130">
        <f>SUM(P664:P722)</f>
        <v>141.01004699999999</v>
      </c>
      <c r="Q663" s="129"/>
      <c r="R663" s="130">
        <f>SUM(R664:R722)</f>
        <v>0.54677292859999993</v>
      </c>
      <c r="S663" s="129"/>
      <c r="T663" s="131">
        <f>SUM(T664:T722)</f>
        <v>0.64762450000000005</v>
      </c>
      <c r="AR663" s="125" t="s">
        <v>135</v>
      </c>
      <c r="AT663" s="132" t="s">
        <v>70</v>
      </c>
      <c r="AU663" s="132" t="s">
        <v>79</v>
      </c>
      <c r="AY663" s="125" t="s">
        <v>127</v>
      </c>
      <c r="BK663" s="133">
        <f>SUM(BK664:BK722)</f>
        <v>0</v>
      </c>
    </row>
    <row r="664" spans="1:65" s="2" customFormat="1" ht="24" customHeight="1">
      <c r="A664" s="31"/>
      <c r="B664" s="136"/>
      <c r="C664" s="137" t="s">
        <v>853</v>
      </c>
      <c r="D664" s="137" t="s">
        <v>129</v>
      </c>
      <c r="E664" s="138" t="s">
        <v>854</v>
      </c>
      <c r="F664" s="139" t="s">
        <v>855</v>
      </c>
      <c r="G664" s="140" t="s">
        <v>132</v>
      </c>
      <c r="H664" s="141">
        <v>6.5250000000000004</v>
      </c>
      <c r="I664" s="142"/>
      <c r="J664" s="142">
        <f>ROUND(I664*H664,2)</f>
        <v>0</v>
      </c>
      <c r="K664" s="139" t="s">
        <v>133</v>
      </c>
      <c r="L664" s="32"/>
      <c r="M664" s="143" t="s">
        <v>3</v>
      </c>
      <c r="N664" s="144" t="s">
        <v>43</v>
      </c>
      <c r="O664" s="145">
        <v>0.36</v>
      </c>
      <c r="P664" s="145">
        <f>O664*H664</f>
        <v>2.3490000000000002</v>
      </c>
      <c r="Q664" s="145">
        <v>0</v>
      </c>
      <c r="R664" s="145">
        <f>Q664*H664</f>
        <v>0</v>
      </c>
      <c r="S664" s="145">
        <v>5.94E-3</v>
      </c>
      <c r="T664" s="146">
        <f>S664*H664</f>
        <v>3.8758500000000001E-2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47" t="s">
        <v>223</v>
      </c>
      <c r="AT664" s="147" t="s">
        <v>129</v>
      </c>
      <c r="AU664" s="147" t="s">
        <v>135</v>
      </c>
      <c r="AY664" s="19" t="s">
        <v>127</v>
      </c>
      <c r="BE664" s="148">
        <f>IF(N664="základní",J664,0)</f>
        <v>0</v>
      </c>
      <c r="BF664" s="148">
        <f>IF(N664="snížená",J664,0)</f>
        <v>0</v>
      </c>
      <c r="BG664" s="148">
        <f>IF(N664="zákl. přenesená",J664,0)</f>
        <v>0</v>
      </c>
      <c r="BH664" s="148">
        <f>IF(N664="sníž. přenesená",J664,0)</f>
        <v>0</v>
      </c>
      <c r="BI664" s="148">
        <f>IF(N664="nulová",J664,0)</f>
        <v>0</v>
      </c>
      <c r="BJ664" s="19" t="s">
        <v>135</v>
      </c>
      <c r="BK664" s="148">
        <f>ROUND(I664*H664,2)</f>
        <v>0</v>
      </c>
      <c r="BL664" s="19" t="s">
        <v>223</v>
      </c>
      <c r="BM664" s="147" t="s">
        <v>856</v>
      </c>
    </row>
    <row r="665" spans="1:65" s="13" customFormat="1">
      <c r="B665" s="149"/>
      <c r="D665" s="150" t="s">
        <v>137</v>
      </c>
      <c r="E665" s="151" t="s">
        <v>3</v>
      </c>
      <c r="F665" s="152" t="s">
        <v>138</v>
      </c>
      <c r="H665" s="151" t="s">
        <v>3</v>
      </c>
      <c r="L665" s="149"/>
      <c r="M665" s="153"/>
      <c r="N665" s="154"/>
      <c r="O665" s="154"/>
      <c r="P665" s="154"/>
      <c r="Q665" s="154"/>
      <c r="R665" s="154"/>
      <c r="S665" s="154"/>
      <c r="T665" s="155"/>
      <c r="AT665" s="151" t="s">
        <v>137</v>
      </c>
      <c r="AU665" s="151" t="s">
        <v>135</v>
      </c>
      <c r="AV665" s="13" t="s">
        <v>79</v>
      </c>
      <c r="AW665" s="13" t="s">
        <v>33</v>
      </c>
      <c r="AX665" s="13" t="s">
        <v>71</v>
      </c>
      <c r="AY665" s="151" t="s">
        <v>127</v>
      </c>
    </row>
    <row r="666" spans="1:65" s="14" customFormat="1">
      <c r="B666" s="156"/>
      <c r="D666" s="150" t="s">
        <v>137</v>
      </c>
      <c r="E666" s="157" t="s">
        <v>3</v>
      </c>
      <c r="F666" s="158" t="s">
        <v>857</v>
      </c>
      <c r="H666" s="159">
        <v>5.625</v>
      </c>
      <c r="L666" s="156"/>
      <c r="M666" s="160"/>
      <c r="N666" s="161"/>
      <c r="O666" s="161"/>
      <c r="P666" s="161"/>
      <c r="Q666" s="161"/>
      <c r="R666" s="161"/>
      <c r="S666" s="161"/>
      <c r="T666" s="162"/>
      <c r="AT666" s="157" t="s">
        <v>137</v>
      </c>
      <c r="AU666" s="157" t="s">
        <v>135</v>
      </c>
      <c r="AV666" s="14" t="s">
        <v>135</v>
      </c>
      <c r="AW666" s="14" t="s">
        <v>33</v>
      </c>
      <c r="AX666" s="14" t="s">
        <v>71</v>
      </c>
      <c r="AY666" s="157" t="s">
        <v>127</v>
      </c>
    </row>
    <row r="667" spans="1:65" s="14" customFormat="1">
      <c r="B667" s="156"/>
      <c r="D667" s="150" t="s">
        <v>137</v>
      </c>
      <c r="E667" s="157" t="s">
        <v>3</v>
      </c>
      <c r="F667" s="158" t="s">
        <v>858</v>
      </c>
      <c r="H667" s="159">
        <v>0.9</v>
      </c>
      <c r="L667" s="156"/>
      <c r="M667" s="160"/>
      <c r="N667" s="161"/>
      <c r="O667" s="161"/>
      <c r="P667" s="161"/>
      <c r="Q667" s="161"/>
      <c r="R667" s="161"/>
      <c r="S667" s="161"/>
      <c r="T667" s="162"/>
      <c r="AT667" s="157" t="s">
        <v>137</v>
      </c>
      <c r="AU667" s="157" t="s">
        <v>135</v>
      </c>
      <c r="AV667" s="14" t="s">
        <v>135</v>
      </c>
      <c r="AW667" s="14" t="s">
        <v>33</v>
      </c>
      <c r="AX667" s="14" t="s">
        <v>71</v>
      </c>
      <c r="AY667" s="157" t="s">
        <v>127</v>
      </c>
    </row>
    <row r="668" spans="1:65" s="15" customFormat="1">
      <c r="B668" s="163"/>
      <c r="D668" s="150" t="s">
        <v>137</v>
      </c>
      <c r="E668" s="164" t="s">
        <v>3</v>
      </c>
      <c r="F668" s="165" t="s">
        <v>142</v>
      </c>
      <c r="H668" s="166">
        <v>6.5250000000000004</v>
      </c>
      <c r="L668" s="163"/>
      <c r="M668" s="167"/>
      <c r="N668" s="168"/>
      <c r="O668" s="168"/>
      <c r="P668" s="168"/>
      <c r="Q668" s="168"/>
      <c r="R668" s="168"/>
      <c r="S668" s="168"/>
      <c r="T668" s="169"/>
      <c r="AT668" s="164" t="s">
        <v>137</v>
      </c>
      <c r="AU668" s="164" t="s">
        <v>135</v>
      </c>
      <c r="AV668" s="15" t="s">
        <v>134</v>
      </c>
      <c r="AW668" s="15" t="s">
        <v>33</v>
      </c>
      <c r="AX668" s="15" t="s">
        <v>79</v>
      </c>
      <c r="AY668" s="164" t="s">
        <v>127</v>
      </c>
    </row>
    <row r="669" spans="1:65" s="2" customFormat="1" ht="24" customHeight="1">
      <c r="A669" s="31"/>
      <c r="B669" s="136"/>
      <c r="C669" s="137" t="s">
        <v>859</v>
      </c>
      <c r="D669" s="137" t="s">
        <v>129</v>
      </c>
      <c r="E669" s="138" t="s">
        <v>860</v>
      </c>
      <c r="F669" s="139" t="s">
        <v>861</v>
      </c>
      <c r="G669" s="140" t="s">
        <v>275</v>
      </c>
      <c r="H669" s="141">
        <v>3</v>
      </c>
      <c r="I669" s="142"/>
      <c r="J669" s="142">
        <f>ROUND(I669*H669,2)</f>
        <v>0</v>
      </c>
      <c r="K669" s="139" t="s">
        <v>133</v>
      </c>
      <c r="L669" s="32"/>
      <c r="M669" s="143" t="s">
        <v>3</v>
      </c>
      <c r="N669" s="144" t="s">
        <v>43</v>
      </c>
      <c r="O669" s="145">
        <v>0.104</v>
      </c>
      <c r="P669" s="145">
        <f>O669*H669</f>
        <v>0.312</v>
      </c>
      <c r="Q669" s="145">
        <v>0</v>
      </c>
      <c r="R669" s="145">
        <f>Q669*H669</f>
        <v>0</v>
      </c>
      <c r="S669" s="145">
        <v>1.6999999999999999E-3</v>
      </c>
      <c r="T669" s="146">
        <f>S669*H669</f>
        <v>5.0999999999999995E-3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47" t="s">
        <v>223</v>
      </c>
      <c r="AT669" s="147" t="s">
        <v>129</v>
      </c>
      <c r="AU669" s="147" t="s">
        <v>135</v>
      </c>
      <c r="AY669" s="19" t="s">
        <v>127</v>
      </c>
      <c r="BE669" s="148">
        <f>IF(N669="základní",J669,0)</f>
        <v>0</v>
      </c>
      <c r="BF669" s="148">
        <f>IF(N669="snížená",J669,0)</f>
        <v>0</v>
      </c>
      <c r="BG669" s="148">
        <f>IF(N669="zákl. přenesená",J669,0)</f>
        <v>0</v>
      </c>
      <c r="BH669" s="148">
        <f>IF(N669="sníž. přenesená",J669,0)</f>
        <v>0</v>
      </c>
      <c r="BI669" s="148">
        <f>IF(N669="nulová",J669,0)</f>
        <v>0</v>
      </c>
      <c r="BJ669" s="19" t="s">
        <v>135</v>
      </c>
      <c r="BK669" s="148">
        <f>ROUND(I669*H669,2)</f>
        <v>0</v>
      </c>
      <c r="BL669" s="19" t="s">
        <v>223</v>
      </c>
      <c r="BM669" s="147" t="s">
        <v>862</v>
      </c>
    </row>
    <row r="670" spans="1:65" s="13" customFormat="1">
      <c r="B670" s="149"/>
      <c r="D670" s="150" t="s">
        <v>137</v>
      </c>
      <c r="E670" s="151" t="s">
        <v>3</v>
      </c>
      <c r="F670" s="152" t="s">
        <v>138</v>
      </c>
      <c r="H670" s="151" t="s">
        <v>3</v>
      </c>
      <c r="L670" s="149"/>
      <c r="M670" s="153"/>
      <c r="N670" s="154"/>
      <c r="O670" s="154"/>
      <c r="P670" s="154"/>
      <c r="Q670" s="154"/>
      <c r="R670" s="154"/>
      <c r="S670" s="154"/>
      <c r="T670" s="155"/>
      <c r="AT670" s="151" t="s">
        <v>137</v>
      </c>
      <c r="AU670" s="151" t="s">
        <v>135</v>
      </c>
      <c r="AV670" s="13" t="s">
        <v>79</v>
      </c>
      <c r="AW670" s="13" t="s">
        <v>33</v>
      </c>
      <c r="AX670" s="13" t="s">
        <v>71</v>
      </c>
      <c r="AY670" s="151" t="s">
        <v>127</v>
      </c>
    </row>
    <row r="671" spans="1:65" s="14" customFormat="1">
      <c r="B671" s="156"/>
      <c r="D671" s="150" t="s">
        <v>137</v>
      </c>
      <c r="E671" s="157" t="s">
        <v>3</v>
      </c>
      <c r="F671" s="158" t="s">
        <v>863</v>
      </c>
      <c r="H671" s="159">
        <v>3</v>
      </c>
      <c r="L671" s="156"/>
      <c r="M671" s="160"/>
      <c r="N671" s="161"/>
      <c r="O671" s="161"/>
      <c r="P671" s="161"/>
      <c r="Q671" s="161"/>
      <c r="R671" s="161"/>
      <c r="S671" s="161"/>
      <c r="T671" s="162"/>
      <c r="AT671" s="157" t="s">
        <v>137</v>
      </c>
      <c r="AU671" s="157" t="s">
        <v>135</v>
      </c>
      <c r="AV671" s="14" t="s">
        <v>135</v>
      </c>
      <c r="AW671" s="14" t="s">
        <v>33</v>
      </c>
      <c r="AX671" s="14" t="s">
        <v>79</v>
      </c>
      <c r="AY671" s="157" t="s">
        <v>127</v>
      </c>
    </row>
    <row r="672" spans="1:65" s="2" customFormat="1" ht="24" customHeight="1">
      <c r="A672" s="31"/>
      <c r="B672" s="136"/>
      <c r="C672" s="137" t="s">
        <v>864</v>
      </c>
      <c r="D672" s="137" t="s">
        <v>129</v>
      </c>
      <c r="E672" s="138" t="s">
        <v>865</v>
      </c>
      <c r="F672" s="139" t="s">
        <v>866</v>
      </c>
      <c r="G672" s="140" t="s">
        <v>275</v>
      </c>
      <c r="H672" s="141">
        <v>3.75</v>
      </c>
      <c r="I672" s="142"/>
      <c r="J672" s="142">
        <f>ROUND(I672*H672,2)</f>
        <v>0</v>
      </c>
      <c r="K672" s="139" t="s">
        <v>133</v>
      </c>
      <c r="L672" s="32"/>
      <c r="M672" s="143" t="s">
        <v>3</v>
      </c>
      <c r="N672" s="144" t="s">
        <v>43</v>
      </c>
      <c r="O672" s="145">
        <v>7.8E-2</v>
      </c>
      <c r="P672" s="145">
        <f>O672*H672</f>
        <v>0.29249999999999998</v>
      </c>
      <c r="Q672" s="145">
        <v>0</v>
      </c>
      <c r="R672" s="145">
        <f>Q672*H672</f>
        <v>0</v>
      </c>
      <c r="S672" s="145">
        <v>1.7700000000000001E-3</v>
      </c>
      <c r="T672" s="146">
        <f>S672*H672</f>
        <v>6.6375000000000002E-3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47" t="s">
        <v>223</v>
      </c>
      <c r="AT672" s="147" t="s">
        <v>129</v>
      </c>
      <c r="AU672" s="147" t="s">
        <v>135</v>
      </c>
      <c r="AY672" s="19" t="s">
        <v>127</v>
      </c>
      <c r="BE672" s="148">
        <f>IF(N672="základní",J672,0)</f>
        <v>0</v>
      </c>
      <c r="BF672" s="148">
        <f>IF(N672="snížená",J672,0)</f>
        <v>0</v>
      </c>
      <c r="BG672" s="148">
        <f>IF(N672="zákl. přenesená",J672,0)</f>
        <v>0</v>
      </c>
      <c r="BH672" s="148">
        <f>IF(N672="sníž. přenesená",J672,0)</f>
        <v>0</v>
      </c>
      <c r="BI672" s="148">
        <f>IF(N672="nulová",J672,0)</f>
        <v>0</v>
      </c>
      <c r="BJ672" s="19" t="s">
        <v>135</v>
      </c>
      <c r="BK672" s="148">
        <f>ROUND(I672*H672,2)</f>
        <v>0</v>
      </c>
      <c r="BL672" s="19" t="s">
        <v>223</v>
      </c>
      <c r="BM672" s="147" t="s">
        <v>867</v>
      </c>
    </row>
    <row r="673" spans="1:65" s="13" customFormat="1">
      <c r="B673" s="149"/>
      <c r="D673" s="150" t="s">
        <v>137</v>
      </c>
      <c r="E673" s="151" t="s">
        <v>3</v>
      </c>
      <c r="F673" s="152" t="s">
        <v>138</v>
      </c>
      <c r="H673" s="151" t="s">
        <v>3</v>
      </c>
      <c r="L673" s="149"/>
      <c r="M673" s="153"/>
      <c r="N673" s="154"/>
      <c r="O673" s="154"/>
      <c r="P673" s="154"/>
      <c r="Q673" s="154"/>
      <c r="R673" s="154"/>
      <c r="S673" s="154"/>
      <c r="T673" s="155"/>
      <c r="AT673" s="151" t="s">
        <v>137</v>
      </c>
      <c r="AU673" s="151" t="s">
        <v>135</v>
      </c>
      <c r="AV673" s="13" t="s">
        <v>79</v>
      </c>
      <c r="AW673" s="13" t="s">
        <v>33</v>
      </c>
      <c r="AX673" s="13" t="s">
        <v>71</v>
      </c>
      <c r="AY673" s="151" t="s">
        <v>127</v>
      </c>
    </row>
    <row r="674" spans="1:65" s="14" customFormat="1">
      <c r="B674" s="156"/>
      <c r="D674" s="150" t="s">
        <v>137</v>
      </c>
      <c r="E674" s="157" t="s">
        <v>3</v>
      </c>
      <c r="F674" s="158" t="s">
        <v>868</v>
      </c>
      <c r="H674" s="159">
        <v>3.75</v>
      </c>
      <c r="L674" s="156"/>
      <c r="M674" s="160"/>
      <c r="N674" s="161"/>
      <c r="O674" s="161"/>
      <c r="P674" s="161"/>
      <c r="Q674" s="161"/>
      <c r="R674" s="161"/>
      <c r="S674" s="161"/>
      <c r="T674" s="162"/>
      <c r="AT674" s="157" t="s">
        <v>137</v>
      </c>
      <c r="AU674" s="157" t="s">
        <v>135</v>
      </c>
      <c r="AV674" s="14" t="s">
        <v>135</v>
      </c>
      <c r="AW674" s="14" t="s">
        <v>33</v>
      </c>
      <c r="AX674" s="14" t="s">
        <v>79</v>
      </c>
      <c r="AY674" s="157" t="s">
        <v>127</v>
      </c>
    </row>
    <row r="675" spans="1:65" s="2" customFormat="1" ht="24" customHeight="1">
      <c r="A675" s="31"/>
      <c r="B675" s="136"/>
      <c r="C675" s="137" t="s">
        <v>869</v>
      </c>
      <c r="D675" s="137" t="s">
        <v>129</v>
      </c>
      <c r="E675" s="138" t="s">
        <v>870</v>
      </c>
      <c r="F675" s="139" t="s">
        <v>871</v>
      </c>
      <c r="G675" s="140" t="s">
        <v>275</v>
      </c>
      <c r="H675" s="141">
        <v>144.6</v>
      </c>
      <c r="I675" s="142"/>
      <c r="J675" s="142">
        <f>ROUND(I675*H675,2)</f>
        <v>0</v>
      </c>
      <c r="K675" s="139" t="s">
        <v>133</v>
      </c>
      <c r="L675" s="32"/>
      <c r="M675" s="143" t="s">
        <v>3</v>
      </c>
      <c r="N675" s="144" t="s">
        <v>43</v>
      </c>
      <c r="O675" s="145">
        <v>0.19500000000000001</v>
      </c>
      <c r="P675" s="145">
        <f>O675*H675</f>
        <v>28.196999999999999</v>
      </c>
      <c r="Q675" s="145">
        <v>0</v>
      </c>
      <c r="R675" s="145">
        <f>Q675*H675</f>
        <v>0</v>
      </c>
      <c r="S675" s="145">
        <v>1.67E-3</v>
      </c>
      <c r="T675" s="146">
        <f>S675*H675</f>
        <v>0.241482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47" t="s">
        <v>223</v>
      </c>
      <c r="AT675" s="147" t="s">
        <v>129</v>
      </c>
      <c r="AU675" s="147" t="s">
        <v>135</v>
      </c>
      <c r="AY675" s="19" t="s">
        <v>127</v>
      </c>
      <c r="BE675" s="148">
        <f>IF(N675="základní",J675,0)</f>
        <v>0</v>
      </c>
      <c r="BF675" s="148">
        <f>IF(N675="snížená",J675,0)</f>
        <v>0</v>
      </c>
      <c r="BG675" s="148">
        <f>IF(N675="zákl. přenesená",J675,0)</f>
        <v>0</v>
      </c>
      <c r="BH675" s="148">
        <f>IF(N675="sníž. přenesená",J675,0)</f>
        <v>0</v>
      </c>
      <c r="BI675" s="148">
        <f>IF(N675="nulová",J675,0)</f>
        <v>0</v>
      </c>
      <c r="BJ675" s="19" t="s">
        <v>135</v>
      </c>
      <c r="BK675" s="148">
        <f>ROUND(I675*H675,2)</f>
        <v>0</v>
      </c>
      <c r="BL675" s="19" t="s">
        <v>223</v>
      </c>
      <c r="BM675" s="147" t="s">
        <v>872</v>
      </c>
    </row>
    <row r="676" spans="1:65" s="13" customFormat="1">
      <c r="B676" s="149"/>
      <c r="D676" s="150" t="s">
        <v>137</v>
      </c>
      <c r="E676" s="151" t="s">
        <v>3</v>
      </c>
      <c r="F676" s="152" t="s">
        <v>138</v>
      </c>
      <c r="H676" s="151" t="s">
        <v>3</v>
      </c>
      <c r="L676" s="149"/>
      <c r="M676" s="153"/>
      <c r="N676" s="154"/>
      <c r="O676" s="154"/>
      <c r="P676" s="154"/>
      <c r="Q676" s="154"/>
      <c r="R676" s="154"/>
      <c r="S676" s="154"/>
      <c r="T676" s="155"/>
      <c r="AT676" s="151" t="s">
        <v>137</v>
      </c>
      <c r="AU676" s="151" t="s">
        <v>135</v>
      </c>
      <c r="AV676" s="13" t="s">
        <v>79</v>
      </c>
      <c r="AW676" s="13" t="s">
        <v>33</v>
      </c>
      <c r="AX676" s="13" t="s">
        <v>71</v>
      </c>
      <c r="AY676" s="151" t="s">
        <v>127</v>
      </c>
    </row>
    <row r="677" spans="1:65" s="14" customFormat="1">
      <c r="B677" s="156"/>
      <c r="D677" s="150" t="s">
        <v>137</v>
      </c>
      <c r="E677" s="157" t="s">
        <v>3</v>
      </c>
      <c r="F677" s="158" t="s">
        <v>873</v>
      </c>
      <c r="H677" s="159">
        <v>144.6</v>
      </c>
      <c r="L677" s="156"/>
      <c r="M677" s="160"/>
      <c r="N677" s="161"/>
      <c r="O677" s="161"/>
      <c r="P677" s="161"/>
      <c r="Q677" s="161"/>
      <c r="R677" s="161"/>
      <c r="S677" s="161"/>
      <c r="T677" s="162"/>
      <c r="AT677" s="157" t="s">
        <v>137</v>
      </c>
      <c r="AU677" s="157" t="s">
        <v>135</v>
      </c>
      <c r="AV677" s="14" t="s">
        <v>135</v>
      </c>
      <c r="AW677" s="14" t="s">
        <v>33</v>
      </c>
      <c r="AX677" s="14" t="s">
        <v>79</v>
      </c>
      <c r="AY677" s="157" t="s">
        <v>127</v>
      </c>
    </row>
    <row r="678" spans="1:65" s="2" customFormat="1" ht="24" customHeight="1">
      <c r="A678" s="31"/>
      <c r="B678" s="136"/>
      <c r="C678" s="137" t="s">
        <v>874</v>
      </c>
      <c r="D678" s="137" t="s">
        <v>129</v>
      </c>
      <c r="E678" s="138" t="s">
        <v>875</v>
      </c>
      <c r="F678" s="139" t="s">
        <v>876</v>
      </c>
      <c r="G678" s="140" t="s">
        <v>275</v>
      </c>
      <c r="H678" s="141">
        <v>3.75</v>
      </c>
      <c r="I678" s="142"/>
      <c r="J678" s="142">
        <f>ROUND(I678*H678,2)</f>
        <v>0</v>
      </c>
      <c r="K678" s="139" t="s">
        <v>621</v>
      </c>
      <c r="L678" s="32"/>
      <c r="M678" s="143" t="s">
        <v>3</v>
      </c>
      <c r="N678" s="144" t="s">
        <v>43</v>
      </c>
      <c r="O678" s="145">
        <v>0.17899999999999999</v>
      </c>
      <c r="P678" s="145">
        <f>O678*H678</f>
        <v>0.67125000000000001</v>
      </c>
      <c r="Q678" s="145">
        <v>0</v>
      </c>
      <c r="R678" s="145">
        <f>Q678*H678</f>
        <v>0</v>
      </c>
      <c r="S678" s="145">
        <v>1.75E-3</v>
      </c>
      <c r="T678" s="146">
        <f>S678*H678</f>
        <v>6.5624999999999998E-3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47" t="s">
        <v>223</v>
      </c>
      <c r="AT678" s="147" t="s">
        <v>129</v>
      </c>
      <c r="AU678" s="147" t="s">
        <v>135</v>
      </c>
      <c r="AY678" s="19" t="s">
        <v>127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9" t="s">
        <v>135</v>
      </c>
      <c r="BK678" s="148">
        <f>ROUND(I678*H678,2)</f>
        <v>0</v>
      </c>
      <c r="BL678" s="19" t="s">
        <v>223</v>
      </c>
      <c r="BM678" s="147" t="s">
        <v>877</v>
      </c>
    </row>
    <row r="679" spans="1:65" s="13" customFormat="1">
      <c r="B679" s="149"/>
      <c r="D679" s="150" t="s">
        <v>137</v>
      </c>
      <c r="E679" s="151" t="s">
        <v>3</v>
      </c>
      <c r="F679" s="152" t="s">
        <v>138</v>
      </c>
      <c r="H679" s="151" t="s">
        <v>3</v>
      </c>
      <c r="L679" s="149"/>
      <c r="M679" s="153"/>
      <c r="N679" s="154"/>
      <c r="O679" s="154"/>
      <c r="P679" s="154"/>
      <c r="Q679" s="154"/>
      <c r="R679" s="154"/>
      <c r="S679" s="154"/>
      <c r="T679" s="155"/>
      <c r="AT679" s="151" t="s">
        <v>137</v>
      </c>
      <c r="AU679" s="151" t="s">
        <v>135</v>
      </c>
      <c r="AV679" s="13" t="s">
        <v>79</v>
      </c>
      <c r="AW679" s="13" t="s">
        <v>33</v>
      </c>
      <c r="AX679" s="13" t="s">
        <v>71</v>
      </c>
      <c r="AY679" s="151" t="s">
        <v>127</v>
      </c>
    </row>
    <row r="680" spans="1:65" s="14" customFormat="1">
      <c r="B680" s="156"/>
      <c r="D680" s="150" t="s">
        <v>137</v>
      </c>
      <c r="E680" s="157" t="s">
        <v>3</v>
      </c>
      <c r="F680" s="158" t="s">
        <v>878</v>
      </c>
      <c r="H680" s="159">
        <v>3.75</v>
      </c>
      <c r="L680" s="156"/>
      <c r="M680" s="160"/>
      <c r="N680" s="161"/>
      <c r="O680" s="161"/>
      <c r="P680" s="161"/>
      <c r="Q680" s="161"/>
      <c r="R680" s="161"/>
      <c r="S680" s="161"/>
      <c r="T680" s="162"/>
      <c r="AT680" s="157" t="s">
        <v>137</v>
      </c>
      <c r="AU680" s="157" t="s">
        <v>135</v>
      </c>
      <c r="AV680" s="14" t="s">
        <v>135</v>
      </c>
      <c r="AW680" s="14" t="s">
        <v>33</v>
      </c>
      <c r="AX680" s="14" t="s">
        <v>79</v>
      </c>
      <c r="AY680" s="157" t="s">
        <v>127</v>
      </c>
    </row>
    <row r="681" spans="1:65" s="2" customFormat="1" ht="24" customHeight="1">
      <c r="A681" s="31"/>
      <c r="B681" s="136"/>
      <c r="C681" s="137" t="s">
        <v>879</v>
      </c>
      <c r="D681" s="137" t="s">
        <v>129</v>
      </c>
      <c r="E681" s="138" t="s">
        <v>880</v>
      </c>
      <c r="F681" s="139" t="s">
        <v>881</v>
      </c>
      <c r="G681" s="140" t="s">
        <v>275</v>
      </c>
      <c r="H681" s="141">
        <v>49.25</v>
      </c>
      <c r="I681" s="142"/>
      <c r="J681" s="142">
        <f>ROUND(I681*H681,2)</f>
        <v>0</v>
      </c>
      <c r="K681" s="139" t="s">
        <v>133</v>
      </c>
      <c r="L681" s="32"/>
      <c r="M681" s="143" t="s">
        <v>3</v>
      </c>
      <c r="N681" s="144" t="s">
        <v>43</v>
      </c>
      <c r="O681" s="145">
        <v>0.189</v>
      </c>
      <c r="P681" s="145">
        <f>O681*H681</f>
        <v>9.3082499999999992</v>
      </c>
      <c r="Q681" s="145">
        <v>0</v>
      </c>
      <c r="R681" s="145">
        <f>Q681*H681</f>
        <v>0</v>
      </c>
      <c r="S681" s="145">
        <v>2.5999999999999999E-3</v>
      </c>
      <c r="T681" s="146">
        <f>S681*H681</f>
        <v>0.12805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47" t="s">
        <v>223</v>
      </c>
      <c r="AT681" s="147" t="s">
        <v>129</v>
      </c>
      <c r="AU681" s="147" t="s">
        <v>135</v>
      </c>
      <c r="AY681" s="19" t="s">
        <v>127</v>
      </c>
      <c r="BE681" s="148">
        <f>IF(N681="základní",J681,0)</f>
        <v>0</v>
      </c>
      <c r="BF681" s="148">
        <f>IF(N681="snížená",J681,0)</f>
        <v>0</v>
      </c>
      <c r="BG681" s="148">
        <f>IF(N681="zákl. přenesená",J681,0)</f>
        <v>0</v>
      </c>
      <c r="BH681" s="148">
        <f>IF(N681="sníž. přenesená",J681,0)</f>
        <v>0</v>
      </c>
      <c r="BI681" s="148">
        <f>IF(N681="nulová",J681,0)</f>
        <v>0</v>
      </c>
      <c r="BJ681" s="19" t="s">
        <v>135</v>
      </c>
      <c r="BK681" s="148">
        <f>ROUND(I681*H681,2)</f>
        <v>0</v>
      </c>
      <c r="BL681" s="19" t="s">
        <v>223</v>
      </c>
      <c r="BM681" s="147" t="s">
        <v>882</v>
      </c>
    </row>
    <row r="682" spans="1:65" s="13" customFormat="1">
      <c r="B682" s="149"/>
      <c r="D682" s="150" t="s">
        <v>137</v>
      </c>
      <c r="E682" s="151" t="s">
        <v>3</v>
      </c>
      <c r="F682" s="152" t="s">
        <v>138</v>
      </c>
      <c r="H682" s="151" t="s">
        <v>3</v>
      </c>
      <c r="L682" s="149"/>
      <c r="M682" s="153"/>
      <c r="N682" s="154"/>
      <c r="O682" s="154"/>
      <c r="P682" s="154"/>
      <c r="Q682" s="154"/>
      <c r="R682" s="154"/>
      <c r="S682" s="154"/>
      <c r="T682" s="155"/>
      <c r="AT682" s="151" t="s">
        <v>137</v>
      </c>
      <c r="AU682" s="151" t="s">
        <v>135</v>
      </c>
      <c r="AV682" s="13" t="s">
        <v>79</v>
      </c>
      <c r="AW682" s="13" t="s">
        <v>33</v>
      </c>
      <c r="AX682" s="13" t="s">
        <v>71</v>
      </c>
      <c r="AY682" s="151" t="s">
        <v>127</v>
      </c>
    </row>
    <row r="683" spans="1:65" s="14" customFormat="1">
      <c r="B683" s="156"/>
      <c r="D683" s="150" t="s">
        <v>137</v>
      </c>
      <c r="E683" s="157" t="s">
        <v>3</v>
      </c>
      <c r="F683" s="158" t="s">
        <v>868</v>
      </c>
      <c r="H683" s="159">
        <v>3.75</v>
      </c>
      <c r="L683" s="156"/>
      <c r="M683" s="160"/>
      <c r="N683" s="161"/>
      <c r="O683" s="161"/>
      <c r="P683" s="161"/>
      <c r="Q683" s="161"/>
      <c r="R683" s="161"/>
      <c r="S683" s="161"/>
      <c r="T683" s="162"/>
      <c r="AT683" s="157" t="s">
        <v>137</v>
      </c>
      <c r="AU683" s="157" t="s">
        <v>135</v>
      </c>
      <c r="AV683" s="14" t="s">
        <v>135</v>
      </c>
      <c r="AW683" s="14" t="s">
        <v>33</v>
      </c>
      <c r="AX683" s="14" t="s">
        <v>71</v>
      </c>
      <c r="AY683" s="157" t="s">
        <v>127</v>
      </c>
    </row>
    <row r="684" spans="1:65" s="14" customFormat="1">
      <c r="B684" s="156"/>
      <c r="D684" s="150" t="s">
        <v>137</v>
      </c>
      <c r="E684" s="157" t="s">
        <v>3</v>
      </c>
      <c r="F684" s="158" t="s">
        <v>883</v>
      </c>
      <c r="H684" s="159">
        <v>45.5</v>
      </c>
      <c r="L684" s="156"/>
      <c r="M684" s="160"/>
      <c r="N684" s="161"/>
      <c r="O684" s="161"/>
      <c r="P684" s="161"/>
      <c r="Q684" s="161"/>
      <c r="R684" s="161"/>
      <c r="S684" s="161"/>
      <c r="T684" s="162"/>
      <c r="AT684" s="157" t="s">
        <v>137</v>
      </c>
      <c r="AU684" s="157" t="s">
        <v>135</v>
      </c>
      <c r="AV684" s="14" t="s">
        <v>135</v>
      </c>
      <c r="AW684" s="14" t="s">
        <v>33</v>
      </c>
      <c r="AX684" s="14" t="s">
        <v>71</v>
      </c>
      <c r="AY684" s="157" t="s">
        <v>127</v>
      </c>
    </row>
    <row r="685" spans="1:65" s="15" customFormat="1">
      <c r="B685" s="163"/>
      <c r="D685" s="150" t="s">
        <v>137</v>
      </c>
      <c r="E685" s="164" t="s">
        <v>3</v>
      </c>
      <c r="F685" s="165" t="s">
        <v>142</v>
      </c>
      <c r="H685" s="166">
        <v>49.25</v>
      </c>
      <c r="L685" s="163"/>
      <c r="M685" s="167"/>
      <c r="N685" s="168"/>
      <c r="O685" s="168"/>
      <c r="P685" s="168"/>
      <c r="Q685" s="168"/>
      <c r="R685" s="168"/>
      <c r="S685" s="168"/>
      <c r="T685" s="169"/>
      <c r="AT685" s="164" t="s">
        <v>137</v>
      </c>
      <c r="AU685" s="164" t="s">
        <v>135</v>
      </c>
      <c r="AV685" s="15" t="s">
        <v>134</v>
      </c>
      <c r="AW685" s="15" t="s">
        <v>33</v>
      </c>
      <c r="AX685" s="15" t="s">
        <v>79</v>
      </c>
      <c r="AY685" s="164" t="s">
        <v>127</v>
      </c>
    </row>
    <row r="686" spans="1:65" s="2" customFormat="1" ht="16.5" customHeight="1">
      <c r="A686" s="31"/>
      <c r="B686" s="136"/>
      <c r="C686" s="137" t="s">
        <v>884</v>
      </c>
      <c r="D686" s="137" t="s">
        <v>129</v>
      </c>
      <c r="E686" s="138" t="s">
        <v>885</v>
      </c>
      <c r="F686" s="139" t="s">
        <v>886</v>
      </c>
      <c r="G686" s="140" t="s">
        <v>275</v>
      </c>
      <c r="H686" s="141">
        <v>56.1</v>
      </c>
      <c r="I686" s="142"/>
      <c r="J686" s="142">
        <f>ROUND(I686*H686,2)</f>
        <v>0</v>
      </c>
      <c r="K686" s="139" t="s">
        <v>133</v>
      </c>
      <c r="L686" s="32"/>
      <c r="M686" s="143" t="s">
        <v>3</v>
      </c>
      <c r="N686" s="144" t="s">
        <v>43</v>
      </c>
      <c r="O686" s="145">
        <v>0.14699999999999999</v>
      </c>
      <c r="P686" s="145">
        <f>O686*H686</f>
        <v>8.2467000000000006</v>
      </c>
      <c r="Q686" s="145">
        <v>0</v>
      </c>
      <c r="R686" s="145">
        <f>Q686*H686</f>
        <v>0</v>
      </c>
      <c r="S686" s="145">
        <v>3.9399999999999999E-3</v>
      </c>
      <c r="T686" s="146">
        <f>S686*H686</f>
        <v>0.22103400000000001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47" t="s">
        <v>223</v>
      </c>
      <c r="AT686" s="147" t="s">
        <v>129</v>
      </c>
      <c r="AU686" s="147" t="s">
        <v>135</v>
      </c>
      <c r="AY686" s="19" t="s">
        <v>127</v>
      </c>
      <c r="BE686" s="148">
        <f>IF(N686="základní",J686,0)</f>
        <v>0</v>
      </c>
      <c r="BF686" s="148">
        <f>IF(N686="snížená",J686,0)</f>
        <v>0</v>
      </c>
      <c r="BG686" s="148">
        <f>IF(N686="zákl. přenesená",J686,0)</f>
        <v>0</v>
      </c>
      <c r="BH686" s="148">
        <f>IF(N686="sníž. přenesená",J686,0)</f>
        <v>0</v>
      </c>
      <c r="BI686" s="148">
        <f>IF(N686="nulová",J686,0)</f>
        <v>0</v>
      </c>
      <c r="BJ686" s="19" t="s">
        <v>135</v>
      </c>
      <c r="BK686" s="148">
        <f>ROUND(I686*H686,2)</f>
        <v>0</v>
      </c>
      <c r="BL686" s="19" t="s">
        <v>223</v>
      </c>
      <c r="BM686" s="147" t="s">
        <v>887</v>
      </c>
    </row>
    <row r="687" spans="1:65" s="13" customFormat="1">
      <c r="B687" s="149"/>
      <c r="D687" s="150" t="s">
        <v>137</v>
      </c>
      <c r="E687" s="151" t="s">
        <v>3</v>
      </c>
      <c r="F687" s="152" t="s">
        <v>138</v>
      </c>
      <c r="H687" s="151" t="s">
        <v>3</v>
      </c>
      <c r="L687" s="149"/>
      <c r="M687" s="153"/>
      <c r="N687" s="154"/>
      <c r="O687" s="154"/>
      <c r="P687" s="154"/>
      <c r="Q687" s="154"/>
      <c r="R687" s="154"/>
      <c r="S687" s="154"/>
      <c r="T687" s="155"/>
      <c r="AT687" s="151" t="s">
        <v>137</v>
      </c>
      <c r="AU687" s="151" t="s">
        <v>135</v>
      </c>
      <c r="AV687" s="13" t="s">
        <v>79</v>
      </c>
      <c r="AW687" s="13" t="s">
        <v>33</v>
      </c>
      <c r="AX687" s="13" t="s">
        <v>71</v>
      </c>
      <c r="AY687" s="151" t="s">
        <v>127</v>
      </c>
    </row>
    <row r="688" spans="1:65" s="14" customFormat="1">
      <c r="B688" s="156"/>
      <c r="D688" s="150" t="s">
        <v>137</v>
      </c>
      <c r="E688" s="157" t="s">
        <v>3</v>
      </c>
      <c r="F688" s="158" t="s">
        <v>888</v>
      </c>
      <c r="H688" s="159">
        <v>56.1</v>
      </c>
      <c r="L688" s="156"/>
      <c r="M688" s="160"/>
      <c r="N688" s="161"/>
      <c r="O688" s="161"/>
      <c r="P688" s="161"/>
      <c r="Q688" s="161"/>
      <c r="R688" s="161"/>
      <c r="S688" s="161"/>
      <c r="T688" s="162"/>
      <c r="AT688" s="157" t="s">
        <v>137</v>
      </c>
      <c r="AU688" s="157" t="s">
        <v>135</v>
      </c>
      <c r="AV688" s="14" t="s">
        <v>135</v>
      </c>
      <c r="AW688" s="14" t="s">
        <v>33</v>
      </c>
      <c r="AX688" s="14" t="s">
        <v>79</v>
      </c>
      <c r="AY688" s="157" t="s">
        <v>127</v>
      </c>
    </row>
    <row r="689" spans="1:65" s="2" customFormat="1" ht="60" customHeight="1">
      <c r="A689" s="31"/>
      <c r="B689" s="136"/>
      <c r="C689" s="137" t="s">
        <v>889</v>
      </c>
      <c r="D689" s="137" t="s">
        <v>129</v>
      </c>
      <c r="E689" s="138" t="s">
        <v>890</v>
      </c>
      <c r="F689" s="139" t="s">
        <v>891</v>
      </c>
      <c r="G689" s="140" t="s">
        <v>132</v>
      </c>
      <c r="H689" s="141">
        <v>6.7830000000000004</v>
      </c>
      <c r="I689" s="142"/>
      <c r="J689" s="142">
        <f>ROUND(I689*H689,2)</f>
        <v>0</v>
      </c>
      <c r="K689" s="139" t="s">
        <v>133</v>
      </c>
      <c r="L689" s="32"/>
      <c r="M689" s="143" t="s">
        <v>3</v>
      </c>
      <c r="N689" s="144" t="s">
        <v>43</v>
      </c>
      <c r="O689" s="145">
        <v>0.95899999999999996</v>
      </c>
      <c r="P689" s="145">
        <f>O689*H689</f>
        <v>6.5048969999999997</v>
      </c>
      <c r="Q689" s="145">
        <v>7.2399999999999999E-3</v>
      </c>
      <c r="R689" s="145">
        <f>Q689*H689</f>
        <v>4.910892E-2</v>
      </c>
      <c r="S689" s="145">
        <v>0</v>
      </c>
      <c r="T689" s="146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47" t="s">
        <v>223</v>
      </c>
      <c r="AT689" s="147" t="s">
        <v>129</v>
      </c>
      <c r="AU689" s="147" t="s">
        <v>135</v>
      </c>
      <c r="AY689" s="19" t="s">
        <v>127</v>
      </c>
      <c r="BE689" s="148">
        <f>IF(N689="základní",J689,0)</f>
        <v>0</v>
      </c>
      <c r="BF689" s="148">
        <f>IF(N689="snížená",J689,0)</f>
        <v>0</v>
      </c>
      <c r="BG689" s="148">
        <f>IF(N689="zákl. přenesená",J689,0)</f>
        <v>0</v>
      </c>
      <c r="BH689" s="148">
        <f>IF(N689="sníž. přenesená",J689,0)</f>
        <v>0</v>
      </c>
      <c r="BI689" s="148">
        <f>IF(N689="nulová",J689,0)</f>
        <v>0</v>
      </c>
      <c r="BJ689" s="19" t="s">
        <v>135</v>
      </c>
      <c r="BK689" s="148">
        <f>ROUND(I689*H689,2)</f>
        <v>0</v>
      </c>
      <c r="BL689" s="19" t="s">
        <v>223</v>
      </c>
      <c r="BM689" s="147" t="s">
        <v>892</v>
      </c>
    </row>
    <row r="690" spans="1:65" s="13" customFormat="1">
      <c r="B690" s="149"/>
      <c r="D690" s="150" t="s">
        <v>137</v>
      </c>
      <c r="E690" s="151" t="s">
        <v>3</v>
      </c>
      <c r="F690" s="152" t="s">
        <v>138</v>
      </c>
      <c r="H690" s="151" t="s">
        <v>3</v>
      </c>
      <c r="L690" s="149"/>
      <c r="M690" s="153"/>
      <c r="N690" s="154"/>
      <c r="O690" s="154"/>
      <c r="P690" s="154"/>
      <c r="Q690" s="154"/>
      <c r="R690" s="154"/>
      <c r="S690" s="154"/>
      <c r="T690" s="155"/>
      <c r="AT690" s="151" t="s">
        <v>137</v>
      </c>
      <c r="AU690" s="151" t="s">
        <v>135</v>
      </c>
      <c r="AV690" s="13" t="s">
        <v>79</v>
      </c>
      <c r="AW690" s="13" t="s">
        <v>33</v>
      </c>
      <c r="AX690" s="13" t="s">
        <v>71</v>
      </c>
      <c r="AY690" s="151" t="s">
        <v>127</v>
      </c>
    </row>
    <row r="691" spans="1:65" s="14" customFormat="1">
      <c r="B691" s="156"/>
      <c r="D691" s="150" t="s">
        <v>137</v>
      </c>
      <c r="E691" s="157" t="s">
        <v>3</v>
      </c>
      <c r="F691" s="158" t="s">
        <v>893</v>
      </c>
      <c r="H691" s="159">
        <v>5.625</v>
      </c>
      <c r="L691" s="156"/>
      <c r="M691" s="160"/>
      <c r="N691" s="161"/>
      <c r="O691" s="161"/>
      <c r="P691" s="161"/>
      <c r="Q691" s="161"/>
      <c r="R691" s="161"/>
      <c r="S691" s="161"/>
      <c r="T691" s="162"/>
      <c r="AT691" s="157" t="s">
        <v>137</v>
      </c>
      <c r="AU691" s="157" t="s">
        <v>135</v>
      </c>
      <c r="AV691" s="14" t="s">
        <v>135</v>
      </c>
      <c r="AW691" s="14" t="s">
        <v>33</v>
      </c>
      <c r="AX691" s="14" t="s">
        <v>71</v>
      </c>
      <c r="AY691" s="157" t="s">
        <v>127</v>
      </c>
    </row>
    <row r="692" spans="1:65" s="14" customFormat="1">
      <c r="B692" s="156"/>
      <c r="D692" s="150" t="s">
        <v>137</v>
      </c>
      <c r="E692" s="157" t="s">
        <v>3</v>
      </c>
      <c r="F692" s="158" t="s">
        <v>894</v>
      </c>
      <c r="H692" s="159">
        <v>0.51900000000000002</v>
      </c>
      <c r="L692" s="156"/>
      <c r="M692" s="160"/>
      <c r="N692" s="161"/>
      <c r="O692" s="161"/>
      <c r="P692" s="161"/>
      <c r="Q692" s="161"/>
      <c r="R692" s="161"/>
      <c r="S692" s="161"/>
      <c r="T692" s="162"/>
      <c r="AT692" s="157" t="s">
        <v>137</v>
      </c>
      <c r="AU692" s="157" t="s">
        <v>135</v>
      </c>
      <c r="AV692" s="14" t="s">
        <v>135</v>
      </c>
      <c r="AW692" s="14" t="s">
        <v>33</v>
      </c>
      <c r="AX692" s="14" t="s">
        <v>71</v>
      </c>
      <c r="AY692" s="157" t="s">
        <v>127</v>
      </c>
    </row>
    <row r="693" spans="1:65" s="14" customFormat="1">
      <c r="B693" s="156"/>
      <c r="D693" s="150" t="s">
        <v>137</v>
      </c>
      <c r="E693" s="157" t="s">
        <v>3</v>
      </c>
      <c r="F693" s="158" t="s">
        <v>895</v>
      </c>
      <c r="H693" s="159">
        <v>0.63900000000000001</v>
      </c>
      <c r="L693" s="156"/>
      <c r="M693" s="160"/>
      <c r="N693" s="161"/>
      <c r="O693" s="161"/>
      <c r="P693" s="161"/>
      <c r="Q693" s="161"/>
      <c r="R693" s="161"/>
      <c r="S693" s="161"/>
      <c r="T693" s="162"/>
      <c r="AT693" s="157" t="s">
        <v>137</v>
      </c>
      <c r="AU693" s="157" t="s">
        <v>135</v>
      </c>
      <c r="AV693" s="14" t="s">
        <v>135</v>
      </c>
      <c r="AW693" s="14" t="s">
        <v>33</v>
      </c>
      <c r="AX693" s="14" t="s">
        <v>71</v>
      </c>
      <c r="AY693" s="157" t="s">
        <v>127</v>
      </c>
    </row>
    <row r="694" spans="1:65" s="15" customFormat="1">
      <c r="B694" s="163"/>
      <c r="D694" s="150" t="s">
        <v>137</v>
      </c>
      <c r="E694" s="164" t="s">
        <v>3</v>
      </c>
      <c r="F694" s="165" t="s">
        <v>142</v>
      </c>
      <c r="H694" s="166">
        <v>6.7830000000000004</v>
      </c>
      <c r="L694" s="163"/>
      <c r="M694" s="167"/>
      <c r="N694" s="168"/>
      <c r="O694" s="168"/>
      <c r="P694" s="168"/>
      <c r="Q694" s="168"/>
      <c r="R694" s="168"/>
      <c r="S694" s="168"/>
      <c r="T694" s="169"/>
      <c r="AT694" s="164" t="s">
        <v>137</v>
      </c>
      <c r="AU694" s="164" t="s">
        <v>135</v>
      </c>
      <c r="AV694" s="15" t="s">
        <v>134</v>
      </c>
      <c r="AW694" s="15" t="s">
        <v>33</v>
      </c>
      <c r="AX694" s="15" t="s">
        <v>79</v>
      </c>
      <c r="AY694" s="164" t="s">
        <v>127</v>
      </c>
    </row>
    <row r="695" spans="1:65" s="2" customFormat="1" ht="24" customHeight="1">
      <c r="A695" s="31"/>
      <c r="B695" s="136"/>
      <c r="C695" s="137" t="s">
        <v>896</v>
      </c>
      <c r="D695" s="137" t="s">
        <v>129</v>
      </c>
      <c r="E695" s="138" t="s">
        <v>897</v>
      </c>
      <c r="F695" s="139" t="s">
        <v>898</v>
      </c>
      <c r="G695" s="140" t="s">
        <v>275</v>
      </c>
      <c r="H695" s="141">
        <v>3</v>
      </c>
      <c r="I695" s="142"/>
      <c r="J695" s="142">
        <f>ROUND(I695*H695,2)</f>
        <v>0</v>
      </c>
      <c r="K695" s="139" t="s">
        <v>133</v>
      </c>
      <c r="L695" s="32"/>
      <c r="M695" s="143" t="s">
        <v>3</v>
      </c>
      <c r="N695" s="144" t="s">
        <v>43</v>
      </c>
      <c r="O695" s="145">
        <v>0.28100000000000003</v>
      </c>
      <c r="P695" s="145">
        <f>O695*H695</f>
        <v>0.84300000000000008</v>
      </c>
      <c r="Q695" s="145">
        <v>1.9689999999999998E-3</v>
      </c>
      <c r="R695" s="145">
        <f>Q695*H695</f>
        <v>5.9069999999999991E-3</v>
      </c>
      <c r="S695" s="145">
        <v>0</v>
      </c>
      <c r="T695" s="146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47" t="s">
        <v>223</v>
      </c>
      <c r="AT695" s="147" t="s">
        <v>129</v>
      </c>
      <c r="AU695" s="147" t="s">
        <v>135</v>
      </c>
      <c r="AY695" s="19" t="s">
        <v>127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9" t="s">
        <v>135</v>
      </c>
      <c r="BK695" s="148">
        <f>ROUND(I695*H695,2)</f>
        <v>0</v>
      </c>
      <c r="BL695" s="19" t="s">
        <v>223</v>
      </c>
      <c r="BM695" s="147" t="s">
        <v>899</v>
      </c>
    </row>
    <row r="696" spans="1:65" s="13" customFormat="1">
      <c r="B696" s="149"/>
      <c r="D696" s="150" t="s">
        <v>137</v>
      </c>
      <c r="E696" s="151" t="s">
        <v>3</v>
      </c>
      <c r="F696" s="152" t="s">
        <v>138</v>
      </c>
      <c r="H696" s="151" t="s">
        <v>3</v>
      </c>
      <c r="L696" s="149"/>
      <c r="M696" s="153"/>
      <c r="N696" s="154"/>
      <c r="O696" s="154"/>
      <c r="P696" s="154"/>
      <c r="Q696" s="154"/>
      <c r="R696" s="154"/>
      <c r="S696" s="154"/>
      <c r="T696" s="155"/>
      <c r="AT696" s="151" t="s">
        <v>137</v>
      </c>
      <c r="AU696" s="151" t="s">
        <v>135</v>
      </c>
      <c r="AV696" s="13" t="s">
        <v>79</v>
      </c>
      <c r="AW696" s="13" t="s">
        <v>33</v>
      </c>
      <c r="AX696" s="13" t="s">
        <v>71</v>
      </c>
      <c r="AY696" s="151" t="s">
        <v>127</v>
      </c>
    </row>
    <row r="697" spans="1:65" s="14" customFormat="1">
      <c r="B697" s="156"/>
      <c r="D697" s="150" t="s">
        <v>137</v>
      </c>
      <c r="E697" s="157" t="s">
        <v>3</v>
      </c>
      <c r="F697" s="158" t="s">
        <v>900</v>
      </c>
      <c r="H697" s="159">
        <v>3</v>
      </c>
      <c r="L697" s="156"/>
      <c r="M697" s="160"/>
      <c r="N697" s="161"/>
      <c r="O697" s="161"/>
      <c r="P697" s="161"/>
      <c r="Q697" s="161"/>
      <c r="R697" s="161"/>
      <c r="S697" s="161"/>
      <c r="T697" s="162"/>
      <c r="AT697" s="157" t="s">
        <v>137</v>
      </c>
      <c r="AU697" s="157" t="s">
        <v>135</v>
      </c>
      <c r="AV697" s="14" t="s">
        <v>135</v>
      </c>
      <c r="AW697" s="14" t="s">
        <v>33</v>
      </c>
      <c r="AX697" s="14" t="s">
        <v>79</v>
      </c>
      <c r="AY697" s="157" t="s">
        <v>127</v>
      </c>
    </row>
    <row r="698" spans="1:65" s="2" customFormat="1" ht="36" customHeight="1">
      <c r="A698" s="31"/>
      <c r="B698" s="136"/>
      <c r="C698" s="137" t="s">
        <v>901</v>
      </c>
      <c r="D698" s="137" t="s">
        <v>129</v>
      </c>
      <c r="E698" s="138" t="s">
        <v>902</v>
      </c>
      <c r="F698" s="139" t="s">
        <v>903</v>
      </c>
      <c r="G698" s="140" t="s">
        <v>275</v>
      </c>
      <c r="H698" s="141">
        <v>3.75</v>
      </c>
      <c r="I698" s="142"/>
      <c r="J698" s="142">
        <f>ROUND(I698*H698,2)</f>
        <v>0</v>
      </c>
      <c r="K698" s="139" t="s">
        <v>133</v>
      </c>
      <c r="L698" s="32"/>
      <c r="M698" s="143" t="s">
        <v>3</v>
      </c>
      <c r="N698" s="144" t="s">
        <v>43</v>
      </c>
      <c r="O698" s="145">
        <v>0.186</v>
      </c>
      <c r="P698" s="145">
        <f>O698*H698</f>
        <v>0.69750000000000001</v>
      </c>
      <c r="Q698" s="145">
        <v>1.2868000000000001E-3</v>
      </c>
      <c r="R698" s="145">
        <f>Q698*H698</f>
        <v>4.8254999999999999E-3</v>
      </c>
      <c r="S698" s="145">
        <v>0</v>
      </c>
      <c r="T698" s="146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47" t="s">
        <v>223</v>
      </c>
      <c r="AT698" s="147" t="s">
        <v>129</v>
      </c>
      <c r="AU698" s="147" t="s">
        <v>135</v>
      </c>
      <c r="AY698" s="19" t="s">
        <v>127</v>
      </c>
      <c r="BE698" s="148">
        <f>IF(N698="základní",J698,0)</f>
        <v>0</v>
      </c>
      <c r="BF698" s="148">
        <f>IF(N698="snížená",J698,0)</f>
        <v>0</v>
      </c>
      <c r="BG698" s="148">
        <f>IF(N698="zákl. přenesená",J698,0)</f>
        <v>0</v>
      </c>
      <c r="BH698" s="148">
        <f>IF(N698="sníž. přenesená",J698,0)</f>
        <v>0</v>
      </c>
      <c r="BI698" s="148">
        <f>IF(N698="nulová",J698,0)</f>
        <v>0</v>
      </c>
      <c r="BJ698" s="19" t="s">
        <v>135</v>
      </c>
      <c r="BK698" s="148">
        <f>ROUND(I698*H698,2)</f>
        <v>0</v>
      </c>
      <c r="BL698" s="19" t="s">
        <v>223</v>
      </c>
      <c r="BM698" s="147" t="s">
        <v>904</v>
      </c>
    </row>
    <row r="699" spans="1:65" s="13" customFormat="1">
      <c r="B699" s="149"/>
      <c r="D699" s="150" t="s">
        <v>137</v>
      </c>
      <c r="E699" s="151" t="s">
        <v>3</v>
      </c>
      <c r="F699" s="152" t="s">
        <v>138</v>
      </c>
      <c r="H699" s="151" t="s">
        <v>3</v>
      </c>
      <c r="L699" s="149"/>
      <c r="M699" s="153"/>
      <c r="N699" s="154"/>
      <c r="O699" s="154"/>
      <c r="P699" s="154"/>
      <c r="Q699" s="154"/>
      <c r="R699" s="154"/>
      <c r="S699" s="154"/>
      <c r="T699" s="155"/>
      <c r="AT699" s="151" t="s">
        <v>137</v>
      </c>
      <c r="AU699" s="151" t="s">
        <v>135</v>
      </c>
      <c r="AV699" s="13" t="s">
        <v>79</v>
      </c>
      <c r="AW699" s="13" t="s">
        <v>33</v>
      </c>
      <c r="AX699" s="13" t="s">
        <v>71</v>
      </c>
      <c r="AY699" s="151" t="s">
        <v>127</v>
      </c>
    </row>
    <row r="700" spans="1:65" s="14" customFormat="1">
      <c r="B700" s="156"/>
      <c r="D700" s="150" t="s">
        <v>137</v>
      </c>
      <c r="E700" s="157" t="s">
        <v>3</v>
      </c>
      <c r="F700" s="158" t="s">
        <v>905</v>
      </c>
      <c r="H700" s="159">
        <v>3.75</v>
      </c>
      <c r="L700" s="156"/>
      <c r="M700" s="160"/>
      <c r="N700" s="161"/>
      <c r="O700" s="161"/>
      <c r="P700" s="161"/>
      <c r="Q700" s="161"/>
      <c r="R700" s="161"/>
      <c r="S700" s="161"/>
      <c r="T700" s="162"/>
      <c r="AT700" s="157" t="s">
        <v>137</v>
      </c>
      <c r="AU700" s="157" t="s">
        <v>135</v>
      </c>
      <c r="AV700" s="14" t="s">
        <v>135</v>
      </c>
      <c r="AW700" s="14" t="s">
        <v>33</v>
      </c>
      <c r="AX700" s="14" t="s">
        <v>79</v>
      </c>
      <c r="AY700" s="157" t="s">
        <v>127</v>
      </c>
    </row>
    <row r="701" spans="1:65" s="2" customFormat="1" ht="24" customHeight="1">
      <c r="A701" s="31"/>
      <c r="B701" s="136"/>
      <c r="C701" s="137" t="s">
        <v>906</v>
      </c>
      <c r="D701" s="137" t="s">
        <v>129</v>
      </c>
      <c r="E701" s="138" t="s">
        <v>907</v>
      </c>
      <c r="F701" s="139" t="s">
        <v>908</v>
      </c>
      <c r="G701" s="140" t="s">
        <v>275</v>
      </c>
      <c r="H701" s="141">
        <v>21.6</v>
      </c>
      <c r="I701" s="142"/>
      <c r="J701" s="142">
        <f>ROUND(I701*H701,2)</f>
        <v>0</v>
      </c>
      <c r="K701" s="139" t="s">
        <v>133</v>
      </c>
      <c r="L701" s="32"/>
      <c r="M701" s="143" t="s">
        <v>3</v>
      </c>
      <c r="N701" s="144" t="s">
        <v>43</v>
      </c>
      <c r="O701" s="145">
        <v>0.33100000000000002</v>
      </c>
      <c r="P701" s="145">
        <f>O701*H701</f>
        <v>7.1496000000000004</v>
      </c>
      <c r="Q701" s="145">
        <v>1.0814659999999999E-3</v>
      </c>
      <c r="R701" s="145">
        <f>Q701*H701</f>
        <v>2.3359665599999999E-2</v>
      </c>
      <c r="S701" s="145">
        <v>0</v>
      </c>
      <c r="T701" s="146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47" t="s">
        <v>223</v>
      </c>
      <c r="AT701" s="147" t="s">
        <v>129</v>
      </c>
      <c r="AU701" s="147" t="s">
        <v>135</v>
      </c>
      <c r="AY701" s="19" t="s">
        <v>127</v>
      </c>
      <c r="BE701" s="148">
        <f>IF(N701="základní",J701,0)</f>
        <v>0</v>
      </c>
      <c r="BF701" s="148">
        <f>IF(N701="snížená",J701,0)</f>
        <v>0</v>
      </c>
      <c r="BG701" s="148">
        <f>IF(N701="zákl. přenesená",J701,0)</f>
        <v>0</v>
      </c>
      <c r="BH701" s="148">
        <f>IF(N701="sníž. přenesená",J701,0)</f>
        <v>0</v>
      </c>
      <c r="BI701" s="148">
        <f>IF(N701="nulová",J701,0)</f>
        <v>0</v>
      </c>
      <c r="BJ701" s="19" t="s">
        <v>135</v>
      </c>
      <c r="BK701" s="148">
        <f>ROUND(I701*H701,2)</f>
        <v>0</v>
      </c>
      <c r="BL701" s="19" t="s">
        <v>223</v>
      </c>
      <c r="BM701" s="147" t="s">
        <v>909</v>
      </c>
    </row>
    <row r="702" spans="1:65" s="13" customFormat="1">
      <c r="B702" s="149"/>
      <c r="D702" s="150" t="s">
        <v>137</v>
      </c>
      <c r="E702" s="151" t="s">
        <v>3</v>
      </c>
      <c r="F702" s="152" t="s">
        <v>138</v>
      </c>
      <c r="H702" s="151" t="s">
        <v>3</v>
      </c>
      <c r="L702" s="149"/>
      <c r="M702" s="153"/>
      <c r="N702" s="154"/>
      <c r="O702" s="154"/>
      <c r="P702" s="154"/>
      <c r="Q702" s="154"/>
      <c r="R702" s="154"/>
      <c r="S702" s="154"/>
      <c r="T702" s="155"/>
      <c r="AT702" s="151" t="s">
        <v>137</v>
      </c>
      <c r="AU702" s="151" t="s">
        <v>135</v>
      </c>
      <c r="AV702" s="13" t="s">
        <v>79</v>
      </c>
      <c r="AW702" s="13" t="s">
        <v>33</v>
      </c>
      <c r="AX702" s="13" t="s">
        <v>71</v>
      </c>
      <c r="AY702" s="151" t="s">
        <v>127</v>
      </c>
    </row>
    <row r="703" spans="1:65" s="14" customFormat="1">
      <c r="B703" s="156"/>
      <c r="D703" s="150" t="s">
        <v>137</v>
      </c>
      <c r="E703" s="157" t="s">
        <v>3</v>
      </c>
      <c r="F703" s="158" t="s">
        <v>910</v>
      </c>
      <c r="H703" s="159">
        <v>21.6</v>
      </c>
      <c r="L703" s="156"/>
      <c r="M703" s="160"/>
      <c r="N703" s="161"/>
      <c r="O703" s="161"/>
      <c r="P703" s="161"/>
      <c r="Q703" s="161"/>
      <c r="R703" s="161"/>
      <c r="S703" s="161"/>
      <c r="T703" s="162"/>
      <c r="AT703" s="157" t="s">
        <v>137</v>
      </c>
      <c r="AU703" s="157" t="s">
        <v>135</v>
      </c>
      <c r="AV703" s="14" t="s">
        <v>135</v>
      </c>
      <c r="AW703" s="14" t="s">
        <v>33</v>
      </c>
      <c r="AX703" s="14" t="s">
        <v>79</v>
      </c>
      <c r="AY703" s="157" t="s">
        <v>127</v>
      </c>
    </row>
    <row r="704" spans="1:65" s="2" customFormat="1" ht="24" customHeight="1">
      <c r="A704" s="31"/>
      <c r="B704" s="136"/>
      <c r="C704" s="137" t="s">
        <v>911</v>
      </c>
      <c r="D704" s="137" t="s">
        <v>129</v>
      </c>
      <c r="E704" s="138" t="s">
        <v>912</v>
      </c>
      <c r="F704" s="139" t="s">
        <v>913</v>
      </c>
      <c r="G704" s="140" t="s">
        <v>275</v>
      </c>
      <c r="H704" s="141">
        <v>123</v>
      </c>
      <c r="I704" s="142"/>
      <c r="J704" s="142">
        <f>ROUND(I704*H704,2)</f>
        <v>0</v>
      </c>
      <c r="K704" s="139" t="s">
        <v>133</v>
      </c>
      <c r="L704" s="32"/>
      <c r="M704" s="143" t="s">
        <v>3</v>
      </c>
      <c r="N704" s="144" t="s">
        <v>43</v>
      </c>
      <c r="O704" s="145">
        <v>0.36299999999999999</v>
      </c>
      <c r="P704" s="145">
        <f>O704*H704</f>
        <v>44.649000000000001</v>
      </c>
      <c r="Q704" s="145">
        <v>1.7092159999999999E-3</v>
      </c>
      <c r="R704" s="145">
        <f>Q704*H704</f>
        <v>0.21023356799999998</v>
      </c>
      <c r="S704" s="145">
        <v>0</v>
      </c>
      <c r="T704" s="146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47" t="s">
        <v>223</v>
      </c>
      <c r="AT704" s="147" t="s">
        <v>129</v>
      </c>
      <c r="AU704" s="147" t="s">
        <v>135</v>
      </c>
      <c r="AY704" s="19" t="s">
        <v>127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9" t="s">
        <v>135</v>
      </c>
      <c r="BK704" s="148">
        <f>ROUND(I704*H704,2)</f>
        <v>0</v>
      </c>
      <c r="BL704" s="19" t="s">
        <v>223</v>
      </c>
      <c r="BM704" s="147" t="s">
        <v>914</v>
      </c>
    </row>
    <row r="705" spans="1:65" s="13" customFormat="1">
      <c r="B705" s="149"/>
      <c r="D705" s="150" t="s">
        <v>137</v>
      </c>
      <c r="E705" s="151" t="s">
        <v>3</v>
      </c>
      <c r="F705" s="152" t="s">
        <v>138</v>
      </c>
      <c r="H705" s="151" t="s">
        <v>3</v>
      </c>
      <c r="L705" s="149"/>
      <c r="M705" s="153"/>
      <c r="N705" s="154"/>
      <c r="O705" s="154"/>
      <c r="P705" s="154"/>
      <c r="Q705" s="154"/>
      <c r="R705" s="154"/>
      <c r="S705" s="154"/>
      <c r="T705" s="155"/>
      <c r="AT705" s="151" t="s">
        <v>137</v>
      </c>
      <c r="AU705" s="151" t="s">
        <v>135</v>
      </c>
      <c r="AV705" s="13" t="s">
        <v>79</v>
      </c>
      <c r="AW705" s="13" t="s">
        <v>33</v>
      </c>
      <c r="AX705" s="13" t="s">
        <v>71</v>
      </c>
      <c r="AY705" s="151" t="s">
        <v>127</v>
      </c>
    </row>
    <row r="706" spans="1:65" s="14" customFormat="1">
      <c r="B706" s="156"/>
      <c r="D706" s="150" t="s">
        <v>137</v>
      </c>
      <c r="E706" s="157" t="s">
        <v>3</v>
      </c>
      <c r="F706" s="158" t="s">
        <v>915</v>
      </c>
      <c r="H706" s="159">
        <v>123</v>
      </c>
      <c r="L706" s="156"/>
      <c r="M706" s="160"/>
      <c r="N706" s="161"/>
      <c r="O706" s="161"/>
      <c r="P706" s="161"/>
      <c r="Q706" s="161"/>
      <c r="R706" s="161"/>
      <c r="S706" s="161"/>
      <c r="T706" s="162"/>
      <c r="AT706" s="157" t="s">
        <v>137</v>
      </c>
      <c r="AU706" s="157" t="s">
        <v>135</v>
      </c>
      <c r="AV706" s="14" t="s">
        <v>135</v>
      </c>
      <c r="AW706" s="14" t="s">
        <v>33</v>
      </c>
      <c r="AX706" s="14" t="s">
        <v>79</v>
      </c>
      <c r="AY706" s="157" t="s">
        <v>127</v>
      </c>
    </row>
    <row r="707" spans="1:65" s="2" customFormat="1" ht="36" customHeight="1">
      <c r="A707" s="31"/>
      <c r="B707" s="136"/>
      <c r="C707" s="137" t="s">
        <v>916</v>
      </c>
      <c r="D707" s="137" t="s">
        <v>129</v>
      </c>
      <c r="E707" s="138" t="s">
        <v>917</v>
      </c>
      <c r="F707" s="139" t="s">
        <v>918</v>
      </c>
      <c r="G707" s="140" t="s">
        <v>275</v>
      </c>
      <c r="H707" s="141">
        <v>3.75</v>
      </c>
      <c r="I707" s="142"/>
      <c r="J707" s="142">
        <f>ROUND(I707*H707,2)</f>
        <v>0</v>
      </c>
      <c r="K707" s="139" t="s">
        <v>133</v>
      </c>
      <c r="L707" s="32"/>
      <c r="M707" s="143" t="s">
        <v>3</v>
      </c>
      <c r="N707" s="144" t="s">
        <v>43</v>
      </c>
      <c r="O707" s="145">
        <v>0.215</v>
      </c>
      <c r="P707" s="145">
        <f>O707*H707</f>
        <v>0.80625000000000002</v>
      </c>
      <c r="Q707" s="145">
        <v>2.2000000000000001E-3</v>
      </c>
      <c r="R707" s="145">
        <f>Q707*H707</f>
        <v>8.2500000000000004E-3</v>
      </c>
      <c r="S707" s="145">
        <v>0</v>
      </c>
      <c r="T707" s="146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47" t="s">
        <v>223</v>
      </c>
      <c r="AT707" s="147" t="s">
        <v>129</v>
      </c>
      <c r="AU707" s="147" t="s">
        <v>135</v>
      </c>
      <c r="AY707" s="19" t="s">
        <v>127</v>
      </c>
      <c r="BE707" s="148">
        <f>IF(N707="základní",J707,0)</f>
        <v>0</v>
      </c>
      <c r="BF707" s="148">
        <f>IF(N707="snížená",J707,0)</f>
        <v>0</v>
      </c>
      <c r="BG707" s="148">
        <f>IF(N707="zákl. přenesená",J707,0)</f>
        <v>0</v>
      </c>
      <c r="BH707" s="148">
        <f>IF(N707="sníž. přenesená",J707,0)</f>
        <v>0</v>
      </c>
      <c r="BI707" s="148">
        <f>IF(N707="nulová",J707,0)</f>
        <v>0</v>
      </c>
      <c r="BJ707" s="19" t="s">
        <v>135</v>
      </c>
      <c r="BK707" s="148">
        <f>ROUND(I707*H707,2)</f>
        <v>0</v>
      </c>
      <c r="BL707" s="19" t="s">
        <v>223</v>
      </c>
      <c r="BM707" s="147" t="s">
        <v>919</v>
      </c>
    </row>
    <row r="708" spans="1:65" s="13" customFormat="1">
      <c r="B708" s="149"/>
      <c r="D708" s="150" t="s">
        <v>137</v>
      </c>
      <c r="E708" s="151" t="s">
        <v>3</v>
      </c>
      <c r="F708" s="152" t="s">
        <v>138</v>
      </c>
      <c r="H708" s="151" t="s">
        <v>3</v>
      </c>
      <c r="L708" s="149"/>
      <c r="M708" s="153"/>
      <c r="N708" s="154"/>
      <c r="O708" s="154"/>
      <c r="P708" s="154"/>
      <c r="Q708" s="154"/>
      <c r="R708" s="154"/>
      <c r="S708" s="154"/>
      <c r="T708" s="155"/>
      <c r="AT708" s="151" t="s">
        <v>137</v>
      </c>
      <c r="AU708" s="151" t="s">
        <v>135</v>
      </c>
      <c r="AV708" s="13" t="s">
        <v>79</v>
      </c>
      <c r="AW708" s="13" t="s">
        <v>33</v>
      </c>
      <c r="AX708" s="13" t="s">
        <v>71</v>
      </c>
      <c r="AY708" s="151" t="s">
        <v>127</v>
      </c>
    </row>
    <row r="709" spans="1:65" s="14" customFormat="1">
      <c r="B709" s="156"/>
      <c r="D709" s="150" t="s">
        <v>137</v>
      </c>
      <c r="E709" s="157" t="s">
        <v>3</v>
      </c>
      <c r="F709" s="158" t="s">
        <v>905</v>
      </c>
      <c r="H709" s="159">
        <v>3.75</v>
      </c>
      <c r="L709" s="156"/>
      <c r="M709" s="160"/>
      <c r="N709" s="161"/>
      <c r="O709" s="161"/>
      <c r="P709" s="161"/>
      <c r="Q709" s="161"/>
      <c r="R709" s="161"/>
      <c r="S709" s="161"/>
      <c r="T709" s="162"/>
      <c r="AT709" s="157" t="s">
        <v>137</v>
      </c>
      <c r="AU709" s="157" t="s">
        <v>135</v>
      </c>
      <c r="AV709" s="14" t="s">
        <v>135</v>
      </c>
      <c r="AW709" s="14" t="s">
        <v>33</v>
      </c>
      <c r="AX709" s="14" t="s">
        <v>79</v>
      </c>
      <c r="AY709" s="157" t="s">
        <v>127</v>
      </c>
    </row>
    <row r="710" spans="1:65" s="2" customFormat="1" ht="24" customHeight="1">
      <c r="A710" s="31"/>
      <c r="B710" s="136"/>
      <c r="C710" s="137" t="s">
        <v>920</v>
      </c>
      <c r="D710" s="137" t="s">
        <v>129</v>
      </c>
      <c r="E710" s="138" t="s">
        <v>921</v>
      </c>
      <c r="F710" s="139" t="s">
        <v>922</v>
      </c>
      <c r="G710" s="140" t="s">
        <v>275</v>
      </c>
      <c r="H710" s="141">
        <v>3.75</v>
      </c>
      <c r="I710" s="142"/>
      <c r="J710" s="142">
        <f>ROUND(I710*H710,2)</f>
        <v>0</v>
      </c>
      <c r="K710" s="139" t="s">
        <v>133</v>
      </c>
      <c r="L710" s="32"/>
      <c r="M710" s="143" t="s">
        <v>3</v>
      </c>
      <c r="N710" s="144" t="s">
        <v>43</v>
      </c>
      <c r="O710" s="145">
        <v>0.17599999999999999</v>
      </c>
      <c r="P710" s="145">
        <f>O710*H710</f>
        <v>0.65999999999999992</v>
      </c>
      <c r="Q710" s="145">
        <v>1.3725E-3</v>
      </c>
      <c r="R710" s="145">
        <f>Q710*H710</f>
        <v>5.1468750000000004E-3</v>
      </c>
      <c r="S710" s="145">
        <v>0</v>
      </c>
      <c r="T710" s="146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47" t="s">
        <v>223</v>
      </c>
      <c r="AT710" s="147" t="s">
        <v>129</v>
      </c>
      <c r="AU710" s="147" t="s">
        <v>135</v>
      </c>
      <c r="AY710" s="19" t="s">
        <v>127</v>
      </c>
      <c r="BE710" s="148">
        <f>IF(N710="základní",J710,0)</f>
        <v>0</v>
      </c>
      <c r="BF710" s="148">
        <f>IF(N710="snížená",J710,0)</f>
        <v>0</v>
      </c>
      <c r="BG710" s="148">
        <f>IF(N710="zákl. přenesená",J710,0)</f>
        <v>0</v>
      </c>
      <c r="BH710" s="148">
        <f>IF(N710="sníž. přenesená",J710,0)</f>
        <v>0</v>
      </c>
      <c r="BI710" s="148">
        <f>IF(N710="nulová",J710,0)</f>
        <v>0</v>
      </c>
      <c r="BJ710" s="19" t="s">
        <v>135</v>
      </c>
      <c r="BK710" s="148">
        <f>ROUND(I710*H710,2)</f>
        <v>0</v>
      </c>
      <c r="BL710" s="19" t="s">
        <v>223</v>
      </c>
      <c r="BM710" s="147" t="s">
        <v>923</v>
      </c>
    </row>
    <row r="711" spans="1:65" s="13" customFormat="1">
      <c r="B711" s="149"/>
      <c r="D711" s="150" t="s">
        <v>137</v>
      </c>
      <c r="E711" s="151" t="s">
        <v>3</v>
      </c>
      <c r="F711" s="152" t="s">
        <v>138</v>
      </c>
      <c r="H711" s="151" t="s">
        <v>3</v>
      </c>
      <c r="L711" s="149"/>
      <c r="M711" s="153"/>
      <c r="N711" s="154"/>
      <c r="O711" s="154"/>
      <c r="P711" s="154"/>
      <c r="Q711" s="154"/>
      <c r="R711" s="154"/>
      <c r="S711" s="154"/>
      <c r="T711" s="155"/>
      <c r="AT711" s="151" t="s">
        <v>137</v>
      </c>
      <c r="AU711" s="151" t="s">
        <v>135</v>
      </c>
      <c r="AV711" s="13" t="s">
        <v>79</v>
      </c>
      <c r="AW711" s="13" t="s">
        <v>33</v>
      </c>
      <c r="AX711" s="13" t="s">
        <v>71</v>
      </c>
      <c r="AY711" s="151" t="s">
        <v>127</v>
      </c>
    </row>
    <row r="712" spans="1:65" s="14" customFormat="1">
      <c r="B712" s="156"/>
      <c r="D712" s="150" t="s">
        <v>137</v>
      </c>
      <c r="E712" s="157" t="s">
        <v>3</v>
      </c>
      <c r="F712" s="158" t="s">
        <v>924</v>
      </c>
      <c r="H712" s="159">
        <v>3.75</v>
      </c>
      <c r="L712" s="156"/>
      <c r="M712" s="160"/>
      <c r="N712" s="161"/>
      <c r="O712" s="161"/>
      <c r="P712" s="161"/>
      <c r="Q712" s="161"/>
      <c r="R712" s="161"/>
      <c r="S712" s="161"/>
      <c r="T712" s="162"/>
      <c r="AT712" s="157" t="s">
        <v>137</v>
      </c>
      <c r="AU712" s="157" t="s">
        <v>135</v>
      </c>
      <c r="AV712" s="14" t="s">
        <v>135</v>
      </c>
      <c r="AW712" s="14" t="s">
        <v>33</v>
      </c>
      <c r="AX712" s="14" t="s">
        <v>79</v>
      </c>
      <c r="AY712" s="157" t="s">
        <v>127</v>
      </c>
    </row>
    <row r="713" spans="1:65" s="2" customFormat="1" ht="24" customHeight="1">
      <c r="A713" s="31"/>
      <c r="B713" s="136"/>
      <c r="C713" s="137" t="s">
        <v>925</v>
      </c>
      <c r="D713" s="137" t="s">
        <v>129</v>
      </c>
      <c r="E713" s="138" t="s">
        <v>926</v>
      </c>
      <c r="F713" s="139" t="s">
        <v>927</v>
      </c>
      <c r="G713" s="140" t="s">
        <v>275</v>
      </c>
      <c r="H713" s="141">
        <v>45.5</v>
      </c>
      <c r="I713" s="142"/>
      <c r="J713" s="142">
        <f>ROUND(I713*H713,2)</f>
        <v>0</v>
      </c>
      <c r="K713" s="139" t="s">
        <v>133</v>
      </c>
      <c r="L713" s="32"/>
      <c r="M713" s="143" t="s">
        <v>3</v>
      </c>
      <c r="N713" s="144" t="s">
        <v>43</v>
      </c>
      <c r="O713" s="145">
        <v>0.20399999999999999</v>
      </c>
      <c r="P713" s="145">
        <f>O713*H713</f>
        <v>9.282</v>
      </c>
      <c r="Q713" s="145">
        <v>1.7355999999999999E-3</v>
      </c>
      <c r="R713" s="145">
        <f>Q713*H713</f>
        <v>7.8969799999999993E-2</v>
      </c>
      <c r="S713" s="145">
        <v>0</v>
      </c>
      <c r="T713" s="146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47" t="s">
        <v>223</v>
      </c>
      <c r="AT713" s="147" t="s">
        <v>129</v>
      </c>
      <c r="AU713" s="147" t="s">
        <v>135</v>
      </c>
      <c r="AY713" s="19" t="s">
        <v>127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9" t="s">
        <v>135</v>
      </c>
      <c r="BK713" s="148">
        <f>ROUND(I713*H713,2)</f>
        <v>0</v>
      </c>
      <c r="BL713" s="19" t="s">
        <v>223</v>
      </c>
      <c r="BM713" s="147" t="s">
        <v>928</v>
      </c>
    </row>
    <row r="714" spans="1:65" s="13" customFormat="1">
      <c r="B714" s="149"/>
      <c r="D714" s="150" t="s">
        <v>137</v>
      </c>
      <c r="E714" s="151" t="s">
        <v>3</v>
      </c>
      <c r="F714" s="152" t="s">
        <v>138</v>
      </c>
      <c r="H714" s="151" t="s">
        <v>3</v>
      </c>
      <c r="L714" s="149"/>
      <c r="M714" s="153"/>
      <c r="N714" s="154"/>
      <c r="O714" s="154"/>
      <c r="P714" s="154"/>
      <c r="Q714" s="154"/>
      <c r="R714" s="154"/>
      <c r="S714" s="154"/>
      <c r="T714" s="155"/>
      <c r="AT714" s="151" t="s">
        <v>137</v>
      </c>
      <c r="AU714" s="151" t="s">
        <v>135</v>
      </c>
      <c r="AV714" s="13" t="s">
        <v>79</v>
      </c>
      <c r="AW714" s="13" t="s">
        <v>33</v>
      </c>
      <c r="AX714" s="13" t="s">
        <v>71</v>
      </c>
      <c r="AY714" s="151" t="s">
        <v>127</v>
      </c>
    </row>
    <row r="715" spans="1:65" s="14" customFormat="1">
      <c r="B715" s="156"/>
      <c r="D715" s="150" t="s">
        <v>137</v>
      </c>
      <c r="E715" s="157" t="s">
        <v>3</v>
      </c>
      <c r="F715" s="158" t="s">
        <v>883</v>
      </c>
      <c r="H715" s="159">
        <v>45.5</v>
      </c>
      <c r="L715" s="156"/>
      <c r="M715" s="160"/>
      <c r="N715" s="161"/>
      <c r="O715" s="161"/>
      <c r="P715" s="161"/>
      <c r="Q715" s="161"/>
      <c r="R715" s="161"/>
      <c r="S715" s="161"/>
      <c r="T715" s="162"/>
      <c r="AT715" s="157" t="s">
        <v>137</v>
      </c>
      <c r="AU715" s="157" t="s">
        <v>135</v>
      </c>
      <c r="AV715" s="14" t="s">
        <v>135</v>
      </c>
      <c r="AW715" s="14" t="s">
        <v>33</v>
      </c>
      <c r="AX715" s="14" t="s">
        <v>79</v>
      </c>
      <c r="AY715" s="157" t="s">
        <v>127</v>
      </c>
    </row>
    <row r="716" spans="1:65" s="2" customFormat="1" ht="36" customHeight="1">
      <c r="A716" s="31"/>
      <c r="B716" s="136"/>
      <c r="C716" s="137" t="s">
        <v>929</v>
      </c>
      <c r="D716" s="137" t="s">
        <v>129</v>
      </c>
      <c r="E716" s="138" t="s">
        <v>930</v>
      </c>
      <c r="F716" s="139" t="s">
        <v>931</v>
      </c>
      <c r="G716" s="140" t="s">
        <v>515</v>
      </c>
      <c r="H716" s="141">
        <v>3</v>
      </c>
      <c r="I716" s="142"/>
      <c r="J716" s="142">
        <f>ROUND(I716*H716,2)</f>
        <v>0</v>
      </c>
      <c r="K716" s="139" t="s">
        <v>133</v>
      </c>
      <c r="L716" s="32"/>
      <c r="M716" s="143" t="s">
        <v>3</v>
      </c>
      <c r="N716" s="144" t="s">
        <v>43</v>
      </c>
      <c r="O716" s="145">
        <v>0.45</v>
      </c>
      <c r="P716" s="145">
        <f>O716*H716</f>
        <v>1.35</v>
      </c>
      <c r="Q716" s="145">
        <v>2.5000000000000001E-4</v>
      </c>
      <c r="R716" s="145">
        <f>Q716*H716</f>
        <v>7.5000000000000002E-4</v>
      </c>
      <c r="S716" s="145">
        <v>0</v>
      </c>
      <c r="T716" s="146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47" t="s">
        <v>223</v>
      </c>
      <c r="AT716" s="147" t="s">
        <v>129</v>
      </c>
      <c r="AU716" s="147" t="s">
        <v>135</v>
      </c>
      <c r="AY716" s="19" t="s">
        <v>127</v>
      </c>
      <c r="BE716" s="148">
        <f>IF(N716="základní",J716,0)</f>
        <v>0</v>
      </c>
      <c r="BF716" s="148">
        <f>IF(N716="snížená",J716,0)</f>
        <v>0</v>
      </c>
      <c r="BG716" s="148">
        <f>IF(N716="zákl. přenesená",J716,0)</f>
        <v>0</v>
      </c>
      <c r="BH716" s="148">
        <f>IF(N716="sníž. přenesená",J716,0)</f>
        <v>0</v>
      </c>
      <c r="BI716" s="148">
        <f>IF(N716="nulová",J716,0)</f>
        <v>0</v>
      </c>
      <c r="BJ716" s="19" t="s">
        <v>135</v>
      </c>
      <c r="BK716" s="148">
        <f>ROUND(I716*H716,2)</f>
        <v>0</v>
      </c>
      <c r="BL716" s="19" t="s">
        <v>223</v>
      </c>
      <c r="BM716" s="147" t="s">
        <v>932</v>
      </c>
    </row>
    <row r="717" spans="1:65" s="13" customFormat="1">
      <c r="B717" s="149"/>
      <c r="D717" s="150" t="s">
        <v>137</v>
      </c>
      <c r="E717" s="151" t="s">
        <v>3</v>
      </c>
      <c r="F717" s="152" t="s">
        <v>138</v>
      </c>
      <c r="H717" s="151" t="s">
        <v>3</v>
      </c>
      <c r="L717" s="149"/>
      <c r="M717" s="153"/>
      <c r="N717" s="154"/>
      <c r="O717" s="154"/>
      <c r="P717" s="154"/>
      <c r="Q717" s="154"/>
      <c r="R717" s="154"/>
      <c r="S717" s="154"/>
      <c r="T717" s="155"/>
      <c r="AT717" s="151" t="s">
        <v>137</v>
      </c>
      <c r="AU717" s="151" t="s">
        <v>135</v>
      </c>
      <c r="AV717" s="13" t="s">
        <v>79</v>
      </c>
      <c r="AW717" s="13" t="s">
        <v>33</v>
      </c>
      <c r="AX717" s="13" t="s">
        <v>71</v>
      </c>
      <c r="AY717" s="151" t="s">
        <v>127</v>
      </c>
    </row>
    <row r="718" spans="1:65" s="14" customFormat="1">
      <c r="B718" s="156"/>
      <c r="D718" s="150" t="s">
        <v>137</v>
      </c>
      <c r="E718" s="157" t="s">
        <v>3</v>
      </c>
      <c r="F718" s="158" t="s">
        <v>150</v>
      </c>
      <c r="H718" s="159">
        <v>3</v>
      </c>
      <c r="L718" s="156"/>
      <c r="M718" s="160"/>
      <c r="N718" s="161"/>
      <c r="O718" s="161"/>
      <c r="P718" s="161"/>
      <c r="Q718" s="161"/>
      <c r="R718" s="161"/>
      <c r="S718" s="161"/>
      <c r="T718" s="162"/>
      <c r="AT718" s="157" t="s">
        <v>137</v>
      </c>
      <c r="AU718" s="157" t="s">
        <v>135</v>
      </c>
      <c r="AV718" s="14" t="s">
        <v>135</v>
      </c>
      <c r="AW718" s="14" t="s">
        <v>33</v>
      </c>
      <c r="AX718" s="14" t="s">
        <v>79</v>
      </c>
      <c r="AY718" s="157" t="s">
        <v>127</v>
      </c>
    </row>
    <row r="719" spans="1:65" s="2" customFormat="1" ht="36" customHeight="1">
      <c r="A719" s="31"/>
      <c r="B719" s="136"/>
      <c r="C719" s="137" t="s">
        <v>933</v>
      </c>
      <c r="D719" s="137" t="s">
        <v>129</v>
      </c>
      <c r="E719" s="138" t="s">
        <v>934</v>
      </c>
      <c r="F719" s="139" t="s">
        <v>935</v>
      </c>
      <c r="G719" s="140" t="s">
        <v>275</v>
      </c>
      <c r="H719" s="141">
        <v>56.1</v>
      </c>
      <c r="I719" s="142"/>
      <c r="J719" s="142">
        <f>ROUND(I719*H719,2)</f>
        <v>0</v>
      </c>
      <c r="K719" s="139" t="s">
        <v>133</v>
      </c>
      <c r="L719" s="32"/>
      <c r="M719" s="143" t="s">
        <v>3</v>
      </c>
      <c r="N719" s="144" t="s">
        <v>43</v>
      </c>
      <c r="O719" s="145">
        <v>0.35099999999999998</v>
      </c>
      <c r="P719" s="145">
        <f>O719*H719</f>
        <v>19.691099999999999</v>
      </c>
      <c r="Q719" s="145">
        <v>2.856E-3</v>
      </c>
      <c r="R719" s="145">
        <f>Q719*H719</f>
        <v>0.16022160000000002</v>
      </c>
      <c r="S719" s="145">
        <v>0</v>
      </c>
      <c r="T719" s="146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47" t="s">
        <v>223</v>
      </c>
      <c r="AT719" s="147" t="s">
        <v>129</v>
      </c>
      <c r="AU719" s="147" t="s">
        <v>135</v>
      </c>
      <c r="AY719" s="19" t="s">
        <v>127</v>
      </c>
      <c r="BE719" s="148">
        <f>IF(N719="základní",J719,0)</f>
        <v>0</v>
      </c>
      <c r="BF719" s="148">
        <f>IF(N719="snížená",J719,0)</f>
        <v>0</v>
      </c>
      <c r="BG719" s="148">
        <f>IF(N719="zákl. přenesená",J719,0)</f>
        <v>0</v>
      </c>
      <c r="BH719" s="148">
        <f>IF(N719="sníž. přenesená",J719,0)</f>
        <v>0</v>
      </c>
      <c r="BI719" s="148">
        <f>IF(N719="nulová",J719,0)</f>
        <v>0</v>
      </c>
      <c r="BJ719" s="19" t="s">
        <v>135</v>
      </c>
      <c r="BK719" s="148">
        <f>ROUND(I719*H719,2)</f>
        <v>0</v>
      </c>
      <c r="BL719" s="19" t="s">
        <v>223</v>
      </c>
      <c r="BM719" s="147" t="s">
        <v>936</v>
      </c>
    </row>
    <row r="720" spans="1:65" s="13" customFormat="1">
      <c r="B720" s="149"/>
      <c r="D720" s="150" t="s">
        <v>137</v>
      </c>
      <c r="E720" s="151" t="s">
        <v>3</v>
      </c>
      <c r="F720" s="152" t="s">
        <v>138</v>
      </c>
      <c r="H720" s="151" t="s">
        <v>3</v>
      </c>
      <c r="L720" s="149"/>
      <c r="M720" s="153"/>
      <c r="N720" s="154"/>
      <c r="O720" s="154"/>
      <c r="P720" s="154"/>
      <c r="Q720" s="154"/>
      <c r="R720" s="154"/>
      <c r="S720" s="154"/>
      <c r="T720" s="155"/>
      <c r="AT720" s="151" t="s">
        <v>137</v>
      </c>
      <c r="AU720" s="151" t="s">
        <v>135</v>
      </c>
      <c r="AV720" s="13" t="s">
        <v>79</v>
      </c>
      <c r="AW720" s="13" t="s">
        <v>33</v>
      </c>
      <c r="AX720" s="13" t="s">
        <v>71</v>
      </c>
      <c r="AY720" s="151" t="s">
        <v>127</v>
      </c>
    </row>
    <row r="721" spans="1:65" s="14" customFormat="1">
      <c r="B721" s="156"/>
      <c r="D721" s="150" t="s">
        <v>137</v>
      </c>
      <c r="E721" s="157" t="s">
        <v>3</v>
      </c>
      <c r="F721" s="158" t="s">
        <v>937</v>
      </c>
      <c r="H721" s="159">
        <v>56.1</v>
      </c>
      <c r="L721" s="156"/>
      <c r="M721" s="160"/>
      <c r="N721" s="161"/>
      <c r="O721" s="161"/>
      <c r="P721" s="161"/>
      <c r="Q721" s="161"/>
      <c r="R721" s="161"/>
      <c r="S721" s="161"/>
      <c r="T721" s="162"/>
      <c r="AT721" s="157" t="s">
        <v>137</v>
      </c>
      <c r="AU721" s="157" t="s">
        <v>135</v>
      </c>
      <c r="AV721" s="14" t="s">
        <v>135</v>
      </c>
      <c r="AW721" s="14" t="s">
        <v>33</v>
      </c>
      <c r="AX721" s="14" t="s">
        <v>79</v>
      </c>
      <c r="AY721" s="157" t="s">
        <v>127</v>
      </c>
    </row>
    <row r="722" spans="1:65" s="2" customFormat="1" ht="36" customHeight="1">
      <c r="A722" s="31"/>
      <c r="B722" s="136"/>
      <c r="C722" s="137" t="s">
        <v>938</v>
      </c>
      <c r="D722" s="137" t="s">
        <v>129</v>
      </c>
      <c r="E722" s="138" t="s">
        <v>939</v>
      </c>
      <c r="F722" s="139" t="s">
        <v>940</v>
      </c>
      <c r="G722" s="140" t="s">
        <v>728</v>
      </c>
      <c r="H722" s="141">
        <v>1828.7739999999999</v>
      </c>
      <c r="I722" s="142"/>
      <c r="J722" s="142">
        <f>ROUND(I722*H722,2)</f>
        <v>0</v>
      </c>
      <c r="K722" s="139" t="s">
        <v>133</v>
      </c>
      <c r="L722" s="32"/>
      <c r="M722" s="143" t="s">
        <v>3</v>
      </c>
      <c r="N722" s="144" t="s">
        <v>43</v>
      </c>
      <c r="O722" s="145">
        <v>0</v>
      </c>
      <c r="P722" s="145">
        <f>O722*H722</f>
        <v>0</v>
      </c>
      <c r="Q722" s="145">
        <v>0</v>
      </c>
      <c r="R722" s="145">
        <f>Q722*H722</f>
        <v>0</v>
      </c>
      <c r="S722" s="145">
        <v>0</v>
      </c>
      <c r="T722" s="146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47" t="s">
        <v>223</v>
      </c>
      <c r="AT722" s="147" t="s">
        <v>129</v>
      </c>
      <c r="AU722" s="147" t="s">
        <v>135</v>
      </c>
      <c r="AY722" s="19" t="s">
        <v>127</v>
      </c>
      <c r="BE722" s="148">
        <f>IF(N722="základní",J722,0)</f>
        <v>0</v>
      </c>
      <c r="BF722" s="148">
        <f>IF(N722="snížená",J722,0)</f>
        <v>0</v>
      </c>
      <c r="BG722" s="148">
        <f>IF(N722="zákl. přenesená",J722,0)</f>
        <v>0</v>
      </c>
      <c r="BH722" s="148">
        <f>IF(N722="sníž. přenesená",J722,0)</f>
        <v>0</v>
      </c>
      <c r="BI722" s="148">
        <f>IF(N722="nulová",J722,0)</f>
        <v>0</v>
      </c>
      <c r="BJ722" s="19" t="s">
        <v>135</v>
      </c>
      <c r="BK722" s="148">
        <f>ROUND(I722*H722,2)</f>
        <v>0</v>
      </c>
      <c r="BL722" s="19" t="s">
        <v>223</v>
      </c>
      <c r="BM722" s="147" t="s">
        <v>941</v>
      </c>
    </row>
    <row r="723" spans="1:65" s="12" customFormat="1" ht="22.9" customHeight="1">
      <c r="B723" s="124"/>
      <c r="D723" s="125" t="s">
        <v>70</v>
      </c>
      <c r="E723" s="134" t="s">
        <v>942</v>
      </c>
      <c r="F723" s="134" t="s">
        <v>943</v>
      </c>
      <c r="J723" s="135">
        <f>BK723</f>
        <v>0</v>
      </c>
      <c r="L723" s="124"/>
      <c r="M723" s="128"/>
      <c r="N723" s="129"/>
      <c r="O723" s="129"/>
      <c r="P723" s="130">
        <f>SUM(P724:P767)</f>
        <v>49.957449999999994</v>
      </c>
      <c r="Q723" s="129"/>
      <c r="R723" s="130">
        <f>SUM(R724:R767)</f>
        <v>5.1020819999999995E-2</v>
      </c>
      <c r="S723" s="129"/>
      <c r="T723" s="131">
        <f>SUM(T724:T767)</f>
        <v>0.77980000000000005</v>
      </c>
      <c r="AR723" s="125" t="s">
        <v>135</v>
      </c>
      <c r="AT723" s="132" t="s">
        <v>70</v>
      </c>
      <c r="AU723" s="132" t="s">
        <v>79</v>
      </c>
      <c r="AY723" s="125" t="s">
        <v>127</v>
      </c>
      <c r="BK723" s="133">
        <f>SUM(BK724:BK767)</f>
        <v>0</v>
      </c>
    </row>
    <row r="724" spans="1:65" s="2" customFormat="1" ht="24" customHeight="1">
      <c r="A724" s="31"/>
      <c r="B724" s="136"/>
      <c r="C724" s="137" t="s">
        <v>944</v>
      </c>
      <c r="D724" s="137" t="s">
        <v>129</v>
      </c>
      <c r="E724" s="138" t="s">
        <v>945</v>
      </c>
      <c r="F724" s="139" t="s">
        <v>946</v>
      </c>
      <c r="G724" s="140" t="s">
        <v>275</v>
      </c>
      <c r="H724" s="141">
        <v>45.05</v>
      </c>
      <c r="I724" s="142"/>
      <c r="J724" s="142">
        <f>ROUND(I724*H724,2)</f>
        <v>0</v>
      </c>
      <c r="K724" s="139" t="s">
        <v>133</v>
      </c>
      <c r="L724" s="32"/>
      <c r="M724" s="143" t="s">
        <v>3</v>
      </c>
      <c r="N724" s="144" t="s">
        <v>43</v>
      </c>
      <c r="O724" s="145">
        <v>0.45600000000000002</v>
      </c>
      <c r="P724" s="145">
        <f>O724*H724</f>
        <v>20.5428</v>
      </c>
      <c r="Q724" s="145">
        <v>5.6400000000000002E-5</v>
      </c>
      <c r="R724" s="145">
        <f>Q724*H724</f>
        <v>2.5408200000000001E-3</v>
      </c>
      <c r="S724" s="145">
        <v>0</v>
      </c>
      <c r="T724" s="146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47" t="s">
        <v>223</v>
      </c>
      <c r="AT724" s="147" t="s">
        <v>129</v>
      </c>
      <c r="AU724" s="147" t="s">
        <v>135</v>
      </c>
      <c r="AY724" s="19" t="s">
        <v>127</v>
      </c>
      <c r="BE724" s="148">
        <f>IF(N724="základní",J724,0)</f>
        <v>0</v>
      </c>
      <c r="BF724" s="148">
        <f>IF(N724="snížená",J724,0)</f>
        <v>0</v>
      </c>
      <c r="BG724" s="148">
        <f>IF(N724="zákl. přenesená",J724,0)</f>
        <v>0</v>
      </c>
      <c r="BH724" s="148">
        <f>IF(N724="sníž. přenesená",J724,0)</f>
        <v>0</v>
      </c>
      <c r="BI724" s="148">
        <f>IF(N724="nulová",J724,0)</f>
        <v>0</v>
      </c>
      <c r="BJ724" s="19" t="s">
        <v>135</v>
      </c>
      <c r="BK724" s="148">
        <f>ROUND(I724*H724,2)</f>
        <v>0</v>
      </c>
      <c r="BL724" s="19" t="s">
        <v>223</v>
      </c>
      <c r="BM724" s="147" t="s">
        <v>947</v>
      </c>
    </row>
    <row r="725" spans="1:65" s="13" customFormat="1">
      <c r="B725" s="149"/>
      <c r="D725" s="150" t="s">
        <v>137</v>
      </c>
      <c r="E725" s="151" t="s">
        <v>3</v>
      </c>
      <c r="F725" s="152" t="s">
        <v>138</v>
      </c>
      <c r="H725" s="151" t="s">
        <v>3</v>
      </c>
      <c r="L725" s="149"/>
      <c r="M725" s="153"/>
      <c r="N725" s="154"/>
      <c r="O725" s="154"/>
      <c r="P725" s="154"/>
      <c r="Q725" s="154"/>
      <c r="R725" s="154"/>
      <c r="S725" s="154"/>
      <c r="T725" s="155"/>
      <c r="AT725" s="151" t="s">
        <v>137</v>
      </c>
      <c r="AU725" s="151" t="s">
        <v>135</v>
      </c>
      <c r="AV725" s="13" t="s">
        <v>79</v>
      </c>
      <c r="AW725" s="13" t="s">
        <v>33</v>
      </c>
      <c r="AX725" s="13" t="s">
        <v>71</v>
      </c>
      <c r="AY725" s="151" t="s">
        <v>127</v>
      </c>
    </row>
    <row r="726" spans="1:65" s="14" customFormat="1">
      <c r="B726" s="156"/>
      <c r="D726" s="150" t="s">
        <v>137</v>
      </c>
      <c r="E726" s="157" t="s">
        <v>3</v>
      </c>
      <c r="F726" s="158" t="s">
        <v>948</v>
      </c>
      <c r="H726" s="159">
        <v>45.05</v>
      </c>
      <c r="L726" s="156"/>
      <c r="M726" s="160"/>
      <c r="N726" s="161"/>
      <c r="O726" s="161"/>
      <c r="P726" s="161"/>
      <c r="Q726" s="161"/>
      <c r="R726" s="161"/>
      <c r="S726" s="161"/>
      <c r="T726" s="162"/>
      <c r="AT726" s="157" t="s">
        <v>137</v>
      </c>
      <c r="AU726" s="157" t="s">
        <v>135</v>
      </c>
      <c r="AV726" s="14" t="s">
        <v>135</v>
      </c>
      <c r="AW726" s="14" t="s">
        <v>33</v>
      </c>
      <c r="AX726" s="14" t="s">
        <v>79</v>
      </c>
      <c r="AY726" s="157" t="s">
        <v>127</v>
      </c>
    </row>
    <row r="727" spans="1:65" s="2" customFormat="1" ht="16.5" customHeight="1">
      <c r="A727" s="31"/>
      <c r="B727" s="136"/>
      <c r="C727" s="170" t="s">
        <v>949</v>
      </c>
      <c r="D727" s="170" t="s">
        <v>179</v>
      </c>
      <c r="E727" s="171" t="s">
        <v>950</v>
      </c>
      <c r="F727" s="172" t="s">
        <v>951</v>
      </c>
      <c r="G727" s="173" t="s">
        <v>275</v>
      </c>
      <c r="H727" s="174">
        <v>45.05</v>
      </c>
      <c r="I727" s="175"/>
      <c r="J727" s="175">
        <f>ROUND(I727*H727,2)</f>
        <v>0</v>
      </c>
      <c r="K727" s="172" t="s">
        <v>3</v>
      </c>
      <c r="L727" s="176"/>
      <c r="M727" s="177" t="s">
        <v>3</v>
      </c>
      <c r="N727" s="178" t="s">
        <v>43</v>
      </c>
      <c r="O727" s="145">
        <v>0</v>
      </c>
      <c r="P727" s="145">
        <f>O727*H727</f>
        <v>0</v>
      </c>
      <c r="Q727" s="145">
        <v>0</v>
      </c>
      <c r="R727" s="145">
        <f>Q727*H727</f>
        <v>0</v>
      </c>
      <c r="S727" s="145">
        <v>0</v>
      </c>
      <c r="T727" s="146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47" t="s">
        <v>343</v>
      </c>
      <c r="AT727" s="147" t="s">
        <v>179</v>
      </c>
      <c r="AU727" s="147" t="s">
        <v>135</v>
      </c>
      <c r="AY727" s="19" t="s">
        <v>127</v>
      </c>
      <c r="BE727" s="148">
        <f>IF(N727="základní",J727,0)</f>
        <v>0</v>
      </c>
      <c r="BF727" s="148">
        <f>IF(N727="snížená",J727,0)</f>
        <v>0</v>
      </c>
      <c r="BG727" s="148">
        <f>IF(N727="zákl. přenesená",J727,0)</f>
        <v>0</v>
      </c>
      <c r="BH727" s="148">
        <f>IF(N727="sníž. přenesená",J727,0)</f>
        <v>0</v>
      </c>
      <c r="BI727" s="148">
        <f>IF(N727="nulová",J727,0)</f>
        <v>0</v>
      </c>
      <c r="BJ727" s="19" t="s">
        <v>135</v>
      </c>
      <c r="BK727" s="148">
        <f>ROUND(I727*H727,2)</f>
        <v>0</v>
      </c>
      <c r="BL727" s="19" t="s">
        <v>223</v>
      </c>
      <c r="BM727" s="147" t="s">
        <v>952</v>
      </c>
    </row>
    <row r="728" spans="1:65" s="2" customFormat="1" ht="36" customHeight="1">
      <c r="A728" s="31"/>
      <c r="B728" s="136"/>
      <c r="C728" s="137" t="s">
        <v>953</v>
      </c>
      <c r="D728" s="137" t="s">
        <v>129</v>
      </c>
      <c r="E728" s="138" t="s">
        <v>954</v>
      </c>
      <c r="F728" s="139" t="s">
        <v>1329</v>
      </c>
      <c r="G728" s="140" t="s">
        <v>955</v>
      </c>
      <c r="H728" s="141">
        <v>1</v>
      </c>
      <c r="I728" s="142"/>
      <c r="J728" s="142">
        <f>ROUND(I728*H728,2)</f>
        <v>0</v>
      </c>
      <c r="K728" s="139" t="s">
        <v>3</v>
      </c>
      <c r="L728" s="32"/>
      <c r="M728" s="143" t="s">
        <v>3</v>
      </c>
      <c r="N728" s="144" t="s">
        <v>43</v>
      </c>
      <c r="O728" s="145">
        <v>0</v>
      </c>
      <c r="P728" s="145">
        <f>O728*H728</f>
        <v>0</v>
      </c>
      <c r="Q728" s="145">
        <v>0</v>
      </c>
      <c r="R728" s="145">
        <f>Q728*H728</f>
        <v>0</v>
      </c>
      <c r="S728" s="145">
        <v>0</v>
      </c>
      <c r="T728" s="146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47" t="s">
        <v>223</v>
      </c>
      <c r="AT728" s="147" t="s">
        <v>129</v>
      </c>
      <c r="AU728" s="147" t="s">
        <v>135</v>
      </c>
      <c r="AY728" s="19" t="s">
        <v>127</v>
      </c>
      <c r="BE728" s="148">
        <f>IF(N728="základní",J728,0)</f>
        <v>0</v>
      </c>
      <c r="BF728" s="148">
        <f>IF(N728="snížená",J728,0)</f>
        <v>0</v>
      </c>
      <c r="BG728" s="148">
        <f>IF(N728="zákl. přenesená",J728,0)</f>
        <v>0</v>
      </c>
      <c r="BH728" s="148">
        <f>IF(N728="sníž. přenesená",J728,0)</f>
        <v>0</v>
      </c>
      <c r="BI728" s="148">
        <f>IF(N728="nulová",J728,0)</f>
        <v>0</v>
      </c>
      <c r="BJ728" s="19" t="s">
        <v>135</v>
      </c>
      <c r="BK728" s="148">
        <f>ROUND(I728*H728,2)</f>
        <v>0</v>
      </c>
      <c r="BL728" s="19" t="s">
        <v>223</v>
      </c>
      <c r="BM728" s="147" t="s">
        <v>956</v>
      </c>
    </row>
    <row r="729" spans="1:65" s="13" customFormat="1">
      <c r="B729" s="149"/>
      <c r="D729" s="150" t="s">
        <v>137</v>
      </c>
      <c r="E729" s="151" t="s">
        <v>3</v>
      </c>
      <c r="F729" s="152" t="s">
        <v>138</v>
      </c>
      <c r="H729" s="151" t="s">
        <v>3</v>
      </c>
      <c r="L729" s="149"/>
      <c r="M729" s="153"/>
      <c r="N729" s="154"/>
      <c r="O729" s="154"/>
      <c r="P729" s="154"/>
      <c r="Q729" s="154"/>
      <c r="R729" s="154"/>
      <c r="S729" s="154"/>
      <c r="T729" s="155"/>
      <c r="AT729" s="151" t="s">
        <v>137</v>
      </c>
      <c r="AU729" s="151" t="s">
        <v>135</v>
      </c>
      <c r="AV729" s="13" t="s">
        <v>79</v>
      </c>
      <c r="AW729" s="13" t="s">
        <v>33</v>
      </c>
      <c r="AX729" s="13" t="s">
        <v>71</v>
      </c>
      <c r="AY729" s="151" t="s">
        <v>127</v>
      </c>
    </row>
    <row r="730" spans="1:65" s="13" customFormat="1">
      <c r="B730" s="149"/>
      <c r="D730" s="150" t="s">
        <v>137</v>
      </c>
      <c r="E730" s="151" t="s">
        <v>3</v>
      </c>
      <c r="F730" s="152" t="s">
        <v>957</v>
      </c>
      <c r="H730" s="151" t="s">
        <v>3</v>
      </c>
      <c r="L730" s="149"/>
      <c r="M730" s="153"/>
      <c r="N730" s="154"/>
      <c r="O730" s="154"/>
      <c r="P730" s="154"/>
      <c r="Q730" s="154"/>
      <c r="R730" s="154"/>
      <c r="S730" s="154"/>
      <c r="T730" s="155"/>
      <c r="AT730" s="151" t="s">
        <v>137</v>
      </c>
      <c r="AU730" s="151" t="s">
        <v>135</v>
      </c>
      <c r="AV730" s="13" t="s">
        <v>79</v>
      </c>
      <c r="AW730" s="13" t="s">
        <v>33</v>
      </c>
      <c r="AX730" s="13" t="s">
        <v>71</v>
      </c>
      <c r="AY730" s="151" t="s">
        <v>127</v>
      </c>
    </row>
    <row r="731" spans="1:65" s="13" customFormat="1" ht="20">
      <c r="B731" s="149"/>
      <c r="D731" s="150" t="s">
        <v>137</v>
      </c>
      <c r="E731" s="151" t="s">
        <v>3</v>
      </c>
      <c r="F731" s="152" t="s">
        <v>958</v>
      </c>
      <c r="H731" s="151" t="s">
        <v>3</v>
      </c>
      <c r="L731" s="149"/>
      <c r="M731" s="153"/>
      <c r="N731" s="154"/>
      <c r="O731" s="154"/>
      <c r="P731" s="154"/>
      <c r="Q731" s="154"/>
      <c r="R731" s="154"/>
      <c r="S731" s="154"/>
      <c r="T731" s="155"/>
      <c r="AT731" s="151" t="s">
        <v>137</v>
      </c>
      <c r="AU731" s="151" t="s">
        <v>135</v>
      </c>
      <c r="AV731" s="13" t="s">
        <v>79</v>
      </c>
      <c r="AW731" s="13" t="s">
        <v>33</v>
      </c>
      <c r="AX731" s="13" t="s">
        <v>71</v>
      </c>
      <c r="AY731" s="151" t="s">
        <v>127</v>
      </c>
    </row>
    <row r="732" spans="1:65" s="14" customFormat="1">
      <c r="B732" s="156"/>
      <c r="D732" s="150" t="s">
        <v>137</v>
      </c>
      <c r="E732" s="157" t="s">
        <v>3</v>
      </c>
      <c r="F732" s="158" t="s">
        <v>79</v>
      </c>
      <c r="H732" s="159">
        <v>1</v>
      </c>
      <c r="L732" s="156"/>
      <c r="M732" s="160"/>
      <c r="N732" s="161"/>
      <c r="O732" s="161"/>
      <c r="P732" s="161"/>
      <c r="Q732" s="161"/>
      <c r="R732" s="161"/>
      <c r="S732" s="161"/>
      <c r="T732" s="162"/>
      <c r="AT732" s="157" t="s">
        <v>137</v>
      </c>
      <c r="AU732" s="157" t="s">
        <v>135</v>
      </c>
      <c r="AV732" s="14" t="s">
        <v>135</v>
      </c>
      <c r="AW732" s="14" t="s">
        <v>33</v>
      </c>
      <c r="AX732" s="14" t="s">
        <v>79</v>
      </c>
      <c r="AY732" s="157" t="s">
        <v>127</v>
      </c>
    </row>
    <row r="733" spans="1:65" s="2" customFormat="1" ht="24" customHeight="1">
      <c r="A733" s="31"/>
      <c r="B733" s="136"/>
      <c r="C733" s="137" t="s">
        <v>959</v>
      </c>
      <c r="D733" s="137" t="s">
        <v>129</v>
      </c>
      <c r="E733" s="138" t="s">
        <v>960</v>
      </c>
      <c r="F733" s="139" t="s">
        <v>1330</v>
      </c>
      <c r="G733" s="140" t="s">
        <v>515</v>
      </c>
      <c r="H733" s="141">
        <v>1</v>
      </c>
      <c r="I733" s="142"/>
      <c r="J733" s="142">
        <f>ROUND(I733*H733,2)</f>
        <v>0</v>
      </c>
      <c r="K733" s="139" t="s">
        <v>3</v>
      </c>
      <c r="L733" s="32"/>
      <c r="M733" s="143" t="s">
        <v>3</v>
      </c>
      <c r="N733" s="144" t="s">
        <v>43</v>
      </c>
      <c r="O733" s="145">
        <v>0</v>
      </c>
      <c r="P733" s="145">
        <f>O733*H733</f>
        <v>0</v>
      </c>
      <c r="Q733" s="145">
        <v>0</v>
      </c>
      <c r="R733" s="145">
        <f>Q733*H733</f>
        <v>0</v>
      </c>
      <c r="S733" s="145">
        <v>0</v>
      </c>
      <c r="T733" s="146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47" t="s">
        <v>223</v>
      </c>
      <c r="AT733" s="147" t="s">
        <v>129</v>
      </c>
      <c r="AU733" s="147" t="s">
        <v>135</v>
      </c>
      <c r="AY733" s="19" t="s">
        <v>127</v>
      </c>
      <c r="BE733" s="148">
        <f>IF(N733="základní",J733,0)</f>
        <v>0</v>
      </c>
      <c r="BF733" s="148">
        <f>IF(N733="snížená",J733,0)</f>
        <v>0</v>
      </c>
      <c r="BG733" s="148">
        <f>IF(N733="zákl. přenesená",J733,0)</f>
        <v>0</v>
      </c>
      <c r="BH733" s="148">
        <f>IF(N733="sníž. přenesená",J733,0)</f>
        <v>0</v>
      </c>
      <c r="BI733" s="148">
        <f>IF(N733="nulová",J733,0)</f>
        <v>0</v>
      </c>
      <c r="BJ733" s="19" t="s">
        <v>135</v>
      </c>
      <c r="BK733" s="148">
        <f>ROUND(I733*H733,2)</f>
        <v>0</v>
      </c>
      <c r="BL733" s="19" t="s">
        <v>223</v>
      </c>
      <c r="BM733" s="147" t="s">
        <v>961</v>
      </c>
    </row>
    <row r="734" spans="1:65" s="13" customFormat="1">
      <c r="B734" s="149"/>
      <c r="D734" s="150" t="s">
        <v>137</v>
      </c>
      <c r="E734" s="151" t="s">
        <v>3</v>
      </c>
      <c r="F734" s="152" t="s">
        <v>138</v>
      </c>
      <c r="H734" s="151" t="s">
        <v>3</v>
      </c>
      <c r="L734" s="149"/>
      <c r="M734" s="153"/>
      <c r="N734" s="154"/>
      <c r="O734" s="154"/>
      <c r="P734" s="154"/>
      <c r="Q734" s="154"/>
      <c r="R734" s="154"/>
      <c r="S734" s="154"/>
      <c r="T734" s="155"/>
      <c r="AT734" s="151" t="s">
        <v>137</v>
      </c>
      <c r="AU734" s="151" t="s">
        <v>135</v>
      </c>
      <c r="AV734" s="13" t="s">
        <v>79</v>
      </c>
      <c r="AW734" s="13" t="s">
        <v>33</v>
      </c>
      <c r="AX734" s="13" t="s">
        <v>71</v>
      </c>
      <c r="AY734" s="151" t="s">
        <v>127</v>
      </c>
    </row>
    <row r="735" spans="1:65" s="13" customFormat="1">
      <c r="B735" s="149"/>
      <c r="D735" s="150" t="s">
        <v>137</v>
      </c>
      <c r="E735" s="151" t="s">
        <v>3</v>
      </c>
      <c r="F735" s="152" t="s">
        <v>957</v>
      </c>
      <c r="H735" s="151" t="s">
        <v>3</v>
      </c>
      <c r="L735" s="149"/>
      <c r="M735" s="153"/>
      <c r="N735" s="154"/>
      <c r="O735" s="154"/>
      <c r="P735" s="154"/>
      <c r="Q735" s="154"/>
      <c r="R735" s="154"/>
      <c r="S735" s="154"/>
      <c r="T735" s="155"/>
      <c r="AT735" s="151" t="s">
        <v>137</v>
      </c>
      <c r="AU735" s="151" t="s">
        <v>135</v>
      </c>
      <c r="AV735" s="13" t="s">
        <v>79</v>
      </c>
      <c r="AW735" s="13" t="s">
        <v>33</v>
      </c>
      <c r="AX735" s="13" t="s">
        <v>71</v>
      </c>
      <c r="AY735" s="151" t="s">
        <v>127</v>
      </c>
    </row>
    <row r="736" spans="1:65" s="14" customFormat="1">
      <c r="B736" s="156"/>
      <c r="D736" s="150" t="s">
        <v>137</v>
      </c>
      <c r="E736" s="157" t="s">
        <v>3</v>
      </c>
      <c r="F736" s="158" t="s">
        <v>79</v>
      </c>
      <c r="H736" s="159">
        <v>1</v>
      </c>
      <c r="L736" s="156"/>
      <c r="M736" s="160"/>
      <c r="N736" s="161"/>
      <c r="O736" s="161"/>
      <c r="P736" s="161"/>
      <c r="Q736" s="161"/>
      <c r="R736" s="161"/>
      <c r="S736" s="161"/>
      <c r="T736" s="162"/>
      <c r="AT736" s="157" t="s">
        <v>137</v>
      </c>
      <c r="AU736" s="157" t="s">
        <v>135</v>
      </c>
      <c r="AV736" s="14" t="s">
        <v>135</v>
      </c>
      <c r="AW736" s="14" t="s">
        <v>33</v>
      </c>
      <c r="AX736" s="14" t="s">
        <v>79</v>
      </c>
      <c r="AY736" s="157" t="s">
        <v>127</v>
      </c>
    </row>
    <row r="737" spans="1:65" s="2" customFormat="1" ht="24" customHeight="1">
      <c r="A737" s="31"/>
      <c r="B737" s="136"/>
      <c r="C737" s="137" t="s">
        <v>962</v>
      </c>
      <c r="D737" s="137" t="s">
        <v>129</v>
      </c>
      <c r="E737" s="138" t="s">
        <v>963</v>
      </c>
      <c r="F737" s="139" t="s">
        <v>1331</v>
      </c>
      <c r="G737" s="140" t="s">
        <v>515</v>
      </c>
      <c r="H737" s="141">
        <v>1</v>
      </c>
      <c r="I737" s="142"/>
      <c r="J737" s="142">
        <f>ROUND(I737*H737,2)</f>
        <v>0</v>
      </c>
      <c r="K737" s="139" t="s">
        <v>3</v>
      </c>
      <c r="L737" s="32"/>
      <c r="M737" s="143" t="s">
        <v>3</v>
      </c>
      <c r="N737" s="144" t="s">
        <v>43</v>
      </c>
      <c r="O737" s="145">
        <v>0</v>
      </c>
      <c r="P737" s="145">
        <f>O737*H737</f>
        <v>0</v>
      </c>
      <c r="Q737" s="145">
        <v>0</v>
      </c>
      <c r="R737" s="145">
        <f>Q737*H737</f>
        <v>0</v>
      </c>
      <c r="S737" s="145">
        <v>0</v>
      </c>
      <c r="T737" s="146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47" t="s">
        <v>223</v>
      </c>
      <c r="AT737" s="147" t="s">
        <v>129</v>
      </c>
      <c r="AU737" s="147" t="s">
        <v>135</v>
      </c>
      <c r="AY737" s="19" t="s">
        <v>127</v>
      </c>
      <c r="BE737" s="148">
        <f>IF(N737="základní",J737,0)</f>
        <v>0</v>
      </c>
      <c r="BF737" s="148">
        <f>IF(N737="snížená",J737,0)</f>
        <v>0</v>
      </c>
      <c r="BG737" s="148">
        <f>IF(N737="zákl. přenesená",J737,0)</f>
        <v>0</v>
      </c>
      <c r="BH737" s="148">
        <f>IF(N737="sníž. přenesená",J737,0)</f>
        <v>0</v>
      </c>
      <c r="BI737" s="148">
        <f>IF(N737="nulová",J737,0)</f>
        <v>0</v>
      </c>
      <c r="BJ737" s="19" t="s">
        <v>135</v>
      </c>
      <c r="BK737" s="148">
        <f>ROUND(I737*H737,2)</f>
        <v>0</v>
      </c>
      <c r="BL737" s="19" t="s">
        <v>223</v>
      </c>
      <c r="BM737" s="147" t="s">
        <v>964</v>
      </c>
    </row>
    <row r="738" spans="1:65" s="13" customFormat="1">
      <c r="B738" s="149"/>
      <c r="D738" s="150" t="s">
        <v>137</v>
      </c>
      <c r="E738" s="151" t="s">
        <v>3</v>
      </c>
      <c r="F738" s="152" t="s">
        <v>138</v>
      </c>
      <c r="H738" s="151" t="s">
        <v>3</v>
      </c>
      <c r="L738" s="149"/>
      <c r="M738" s="153"/>
      <c r="N738" s="154"/>
      <c r="O738" s="154"/>
      <c r="P738" s="154"/>
      <c r="Q738" s="154"/>
      <c r="R738" s="154"/>
      <c r="S738" s="154"/>
      <c r="T738" s="155"/>
      <c r="AT738" s="151" t="s">
        <v>137</v>
      </c>
      <c r="AU738" s="151" t="s">
        <v>135</v>
      </c>
      <c r="AV738" s="13" t="s">
        <v>79</v>
      </c>
      <c r="AW738" s="13" t="s">
        <v>33</v>
      </c>
      <c r="AX738" s="13" t="s">
        <v>71</v>
      </c>
      <c r="AY738" s="151" t="s">
        <v>127</v>
      </c>
    </row>
    <row r="739" spans="1:65" s="13" customFormat="1">
      <c r="B739" s="149"/>
      <c r="D739" s="150" t="s">
        <v>137</v>
      </c>
      <c r="E739" s="151" t="s">
        <v>3</v>
      </c>
      <c r="F739" s="152" t="s">
        <v>957</v>
      </c>
      <c r="H739" s="151" t="s">
        <v>3</v>
      </c>
      <c r="L739" s="149"/>
      <c r="M739" s="153"/>
      <c r="N739" s="154"/>
      <c r="O739" s="154"/>
      <c r="P739" s="154"/>
      <c r="Q739" s="154"/>
      <c r="R739" s="154"/>
      <c r="S739" s="154"/>
      <c r="T739" s="155"/>
      <c r="AT739" s="151" t="s">
        <v>137</v>
      </c>
      <c r="AU739" s="151" t="s">
        <v>135</v>
      </c>
      <c r="AV739" s="13" t="s">
        <v>79</v>
      </c>
      <c r="AW739" s="13" t="s">
        <v>33</v>
      </c>
      <c r="AX739" s="13" t="s">
        <v>71</v>
      </c>
      <c r="AY739" s="151" t="s">
        <v>127</v>
      </c>
    </row>
    <row r="740" spans="1:65" s="14" customFormat="1">
      <c r="B740" s="156"/>
      <c r="D740" s="150" t="s">
        <v>137</v>
      </c>
      <c r="E740" s="157" t="s">
        <v>3</v>
      </c>
      <c r="F740" s="158" t="s">
        <v>79</v>
      </c>
      <c r="H740" s="159">
        <v>1</v>
      </c>
      <c r="L740" s="156"/>
      <c r="M740" s="160"/>
      <c r="N740" s="161"/>
      <c r="O740" s="161"/>
      <c r="P740" s="161"/>
      <c r="Q740" s="161"/>
      <c r="R740" s="161"/>
      <c r="S740" s="161"/>
      <c r="T740" s="162"/>
      <c r="AT740" s="157" t="s">
        <v>137</v>
      </c>
      <c r="AU740" s="157" t="s">
        <v>135</v>
      </c>
      <c r="AV740" s="14" t="s">
        <v>135</v>
      </c>
      <c r="AW740" s="14" t="s">
        <v>33</v>
      </c>
      <c r="AX740" s="14" t="s">
        <v>79</v>
      </c>
      <c r="AY740" s="157" t="s">
        <v>127</v>
      </c>
    </row>
    <row r="741" spans="1:65" s="2" customFormat="1" ht="16.5" customHeight="1">
      <c r="A741" s="31"/>
      <c r="B741" s="136"/>
      <c r="C741" s="137" t="s">
        <v>965</v>
      </c>
      <c r="D741" s="137" t="s">
        <v>129</v>
      </c>
      <c r="E741" s="138" t="s">
        <v>966</v>
      </c>
      <c r="F741" s="139" t="s">
        <v>1332</v>
      </c>
      <c r="G741" s="140" t="s">
        <v>515</v>
      </c>
      <c r="H741" s="141">
        <v>2</v>
      </c>
      <c r="I741" s="142"/>
      <c r="J741" s="142">
        <f>ROUND(I741*H741,2)</f>
        <v>0</v>
      </c>
      <c r="K741" s="139" t="s">
        <v>3</v>
      </c>
      <c r="L741" s="32"/>
      <c r="M741" s="143" t="s">
        <v>3</v>
      </c>
      <c r="N741" s="144" t="s">
        <v>43</v>
      </c>
      <c r="O741" s="145">
        <v>0</v>
      </c>
      <c r="P741" s="145">
        <f>O741*H741</f>
        <v>0</v>
      </c>
      <c r="Q741" s="145">
        <v>0</v>
      </c>
      <c r="R741" s="145">
        <f>Q741*H741</f>
        <v>0</v>
      </c>
      <c r="S741" s="145">
        <v>0</v>
      </c>
      <c r="T741" s="146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47" t="s">
        <v>223</v>
      </c>
      <c r="AT741" s="147" t="s">
        <v>129</v>
      </c>
      <c r="AU741" s="147" t="s">
        <v>135</v>
      </c>
      <c r="AY741" s="19" t="s">
        <v>127</v>
      </c>
      <c r="BE741" s="148">
        <f>IF(N741="základní",J741,0)</f>
        <v>0</v>
      </c>
      <c r="BF741" s="148">
        <f>IF(N741="snížená",J741,0)</f>
        <v>0</v>
      </c>
      <c r="BG741" s="148">
        <f>IF(N741="zákl. přenesená",J741,0)</f>
        <v>0</v>
      </c>
      <c r="BH741" s="148">
        <f>IF(N741="sníž. přenesená",J741,0)</f>
        <v>0</v>
      </c>
      <c r="BI741" s="148">
        <f>IF(N741="nulová",J741,0)</f>
        <v>0</v>
      </c>
      <c r="BJ741" s="19" t="s">
        <v>135</v>
      </c>
      <c r="BK741" s="148">
        <f>ROUND(I741*H741,2)</f>
        <v>0</v>
      </c>
      <c r="BL741" s="19" t="s">
        <v>223</v>
      </c>
      <c r="BM741" s="147" t="s">
        <v>967</v>
      </c>
    </row>
    <row r="742" spans="1:65" s="2" customFormat="1" ht="24" customHeight="1">
      <c r="A742" s="31"/>
      <c r="B742" s="136"/>
      <c r="C742" s="137" t="s">
        <v>968</v>
      </c>
      <c r="D742" s="137" t="s">
        <v>129</v>
      </c>
      <c r="E742" s="138" t="s">
        <v>969</v>
      </c>
      <c r="F742" s="139" t="s">
        <v>970</v>
      </c>
      <c r="G742" s="140" t="s">
        <v>515</v>
      </c>
      <c r="H742" s="141">
        <v>2</v>
      </c>
      <c r="I742" s="142"/>
      <c r="J742" s="142">
        <f>ROUND(I742*H742,2)</f>
        <v>0</v>
      </c>
      <c r="K742" s="139" t="s">
        <v>3</v>
      </c>
      <c r="L742" s="32"/>
      <c r="M742" s="143" t="s">
        <v>3</v>
      </c>
      <c r="N742" s="144" t="s">
        <v>43</v>
      </c>
      <c r="O742" s="145">
        <v>0</v>
      </c>
      <c r="P742" s="145">
        <f>O742*H742</f>
        <v>0</v>
      </c>
      <c r="Q742" s="145">
        <v>0</v>
      </c>
      <c r="R742" s="145">
        <f>Q742*H742</f>
        <v>0</v>
      </c>
      <c r="S742" s="145">
        <v>0</v>
      </c>
      <c r="T742" s="146">
        <f>S742*H742</f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47" t="s">
        <v>223</v>
      </c>
      <c r="AT742" s="147" t="s">
        <v>129</v>
      </c>
      <c r="AU742" s="147" t="s">
        <v>135</v>
      </c>
      <c r="AY742" s="19" t="s">
        <v>127</v>
      </c>
      <c r="BE742" s="148">
        <f>IF(N742="základní",J742,0)</f>
        <v>0</v>
      </c>
      <c r="BF742" s="148">
        <f>IF(N742="snížená",J742,0)</f>
        <v>0</v>
      </c>
      <c r="BG742" s="148">
        <f>IF(N742="zákl. přenesená",J742,0)</f>
        <v>0</v>
      </c>
      <c r="BH742" s="148">
        <f>IF(N742="sníž. přenesená",J742,0)</f>
        <v>0</v>
      </c>
      <c r="BI742" s="148">
        <f>IF(N742="nulová",J742,0)</f>
        <v>0</v>
      </c>
      <c r="BJ742" s="19" t="s">
        <v>135</v>
      </c>
      <c r="BK742" s="148">
        <f>ROUND(I742*H742,2)</f>
        <v>0</v>
      </c>
      <c r="BL742" s="19" t="s">
        <v>223</v>
      </c>
      <c r="BM742" s="147" t="s">
        <v>971</v>
      </c>
    </row>
    <row r="743" spans="1:65" s="2" customFormat="1" ht="24" customHeight="1">
      <c r="A743" s="31"/>
      <c r="B743" s="136"/>
      <c r="C743" s="137" t="s">
        <v>972</v>
      </c>
      <c r="D743" s="137" t="s">
        <v>129</v>
      </c>
      <c r="E743" s="138" t="s">
        <v>973</v>
      </c>
      <c r="F743" s="139" t="s">
        <v>974</v>
      </c>
      <c r="G743" s="140" t="s">
        <v>275</v>
      </c>
      <c r="H743" s="141">
        <v>45.05</v>
      </c>
      <c r="I743" s="142"/>
      <c r="J743" s="142">
        <f>ROUND(I743*H743,2)</f>
        <v>0</v>
      </c>
      <c r="K743" s="139" t="s">
        <v>133</v>
      </c>
      <c r="L743" s="32"/>
      <c r="M743" s="143" t="s">
        <v>3</v>
      </c>
      <c r="N743" s="144" t="s">
        <v>43</v>
      </c>
      <c r="O743" s="145">
        <v>0.51300000000000001</v>
      </c>
      <c r="P743" s="145">
        <f>O743*H743</f>
        <v>23.11065</v>
      </c>
      <c r="Q743" s="145">
        <v>0</v>
      </c>
      <c r="R743" s="145">
        <f>Q743*H743</f>
        <v>0</v>
      </c>
      <c r="S743" s="145">
        <v>1.6E-2</v>
      </c>
      <c r="T743" s="146">
        <f>S743*H743</f>
        <v>0.7208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47" t="s">
        <v>223</v>
      </c>
      <c r="AT743" s="147" t="s">
        <v>129</v>
      </c>
      <c r="AU743" s="147" t="s">
        <v>135</v>
      </c>
      <c r="AY743" s="19" t="s">
        <v>127</v>
      </c>
      <c r="BE743" s="148">
        <f>IF(N743="základní",J743,0)</f>
        <v>0</v>
      </c>
      <c r="BF743" s="148">
        <f>IF(N743="snížená",J743,0)</f>
        <v>0</v>
      </c>
      <c r="BG743" s="148">
        <f>IF(N743="zákl. přenesená",J743,0)</f>
        <v>0</v>
      </c>
      <c r="BH743" s="148">
        <f>IF(N743="sníž. přenesená",J743,0)</f>
        <v>0</v>
      </c>
      <c r="BI743" s="148">
        <f>IF(N743="nulová",J743,0)</f>
        <v>0</v>
      </c>
      <c r="BJ743" s="19" t="s">
        <v>135</v>
      </c>
      <c r="BK743" s="148">
        <f>ROUND(I743*H743,2)</f>
        <v>0</v>
      </c>
      <c r="BL743" s="19" t="s">
        <v>223</v>
      </c>
      <c r="BM743" s="147" t="s">
        <v>975</v>
      </c>
    </row>
    <row r="744" spans="1:65" s="13" customFormat="1">
      <c r="B744" s="149"/>
      <c r="D744" s="150" t="s">
        <v>137</v>
      </c>
      <c r="E744" s="151" t="s">
        <v>3</v>
      </c>
      <c r="F744" s="152" t="s">
        <v>138</v>
      </c>
      <c r="H744" s="151" t="s">
        <v>3</v>
      </c>
      <c r="L744" s="149"/>
      <c r="M744" s="153"/>
      <c r="N744" s="154"/>
      <c r="O744" s="154"/>
      <c r="P744" s="154"/>
      <c r="Q744" s="154"/>
      <c r="R744" s="154"/>
      <c r="S744" s="154"/>
      <c r="T744" s="155"/>
      <c r="AT744" s="151" t="s">
        <v>137</v>
      </c>
      <c r="AU744" s="151" t="s">
        <v>135</v>
      </c>
      <c r="AV744" s="13" t="s">
        <v>79</v>
      </c>
      <c r="AW744" s="13" t="s">
        <v>33</v>
      </c>
      <c r="AX744" s="13" t="s">
        <v>71</v>
      </c>
      <c r="AY744" s="151" t="s">
        <v>127</v>
      </c>
    </row>
    <row r="745" spans="1:65" s="14" customFormat="1">
      <c r="B745" s="156"/>
      <c r="D745" s="150" t="s">
        <v>137</v>
      </c>
      <c r="E745" s="157" t="s">
        <v>3</v>
      </c>
      <c r="F745" s="158" t="s">
        <v>948</v>
      </c>
      <c r="H745" s="159">
        <v>45.05</v>
      </c>
      <c r="L745" s="156"/>
      <c r="M745" s="160"/>
      <c r="N745" s="161"/>
      <c r="O745" s="161"/>
      <c r="P745" s="161"/>
      <c r="Q745" s="161"/>
      <c r="R745" s="161"/>
      <c r="S745" s="161"/>
      <c r="T745" s="162"/>
      <c r="AT745" s="157" t="s">
        <v>137</v>
      </c>
      <c r="AU745" s="157" t="s">
        <v>135</v>
      </c>
      <c r="AV745" s="14" t="s">
        <v>135</v>
      </c>
      <c r="AW745" s="14" t="s">
        <v>33</v>
      </c>
      <c r="AX745" s="14" t="s">
        <v>79</v>
      </c>
      <c r="AY745" s="157" t="s">
        <v>127</v>
      </c>
    </row>
    <row r="746" spans="1:65" s="2" customFormat="1" ht="24" customHeight="1">
      <c r="A746" s="31"/>
      <c r="B746" s="136"/>
      <c r="C746" s="137" t="s">
        <v>976</v>
      </c>
      <c r="D746" s="137" t="s">
        <v>129</v>
      </c>
      <c r="E746" s="138" t="s">
        <v>977</v>
      </c>
      <c r="F746" s="139" t="s">
        <v>978</v>
      </c>
      <c r="G746" s="140" t="s">
        <v>132</v>
      </c>
      <c r="H746" s="141">
        <v>0.7</v>
      </c>
      <c r="I746" s="142"/>
      <c r="J746" s="142">
        <f>ROUND(I746*H746,2)</f>
        <v>0</v>
      </c>
      <c r="K746" s="139" t="s">
        <v>133</v>
      </c>
      <c r="L746" s="32"/>
      <c r="M746" s="143" t="s">
        <v>3</v>
      </c>
      <c r="N746" s="144" t="s">
        <v>43</v>
      </c>
      <c r="O746" s="145">
        <v>0.15</v>
      </c>
      <c r="P746" s="145">
        <f>O746*H746</f>
        <v>0.105</v>
      </c>
      <c r="Q746" s="145">
        <v>0</v>
      </c>
      <c r="R746" s="145">
        <f>Q746*H746</f>
        <v>0</v>
      </c>
      <c r="S746" s="145">
        <v>0</v>
      </c>
      <c r="T746" s="146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47" t="s">
        <v>223</v>
      </c>
      <c r="AT746" s="147" t="s">
        <v>129</v>
      </c>
      <c r="AU746" s="147" t="s">
        <v>135</v>
      </c>
      <c r="AY746" s="19" t="s">
        <v>127</v>
      </c>
      <c r="BE746" s="148">
        <f>IF(N746="základní",J746,0)</f>
        <v>0</v>
      </c>
      <c r="BF746" s="148">
        <f>IF(N746="snížená",J746,0)</f>
        <v>0</v>
      </c>
      <c r="BG746" s="148">
        <f>IF(N746="zákl. přenesená",J746,0)</f>
        <v>0</v>
      </c>
      <c r="BH746" s="148">
        <f>IF(N746="sníž. přenesená",J746,0)</f>
        <v>0</v>
      </c>
      <c r="BI746" s="148">
        <f>IF(N746="nulová",J746,0)</f>
        <v>0</v>
      </c>
      <c r="BJ746" s="19" t="s">
        <v>135</v>
      </c>
      <c r="BK746" s="148">
        <f>ROUND(I746*H746,2)</f>
        <v>0</v>
      </c>
      <c r="BL746" s="19" t="s">
        <v>223</v>
      </c>
      <c r="BM746" s="147" t="s">
        <v>979</v>
      </c>
    </row>
    <row r="747" spans="1:65" s="13" customFormat="1">
      <c r="B747" s="149"/>
      <c r="D747" s="150" t="s">
        <v>137</v>
      </c>
      <c r="E747" s="151" t="s">
        <v>3</v>
      </c>
      <c r="F747" s="152" t="s">
        <v>138</v>
      </c>
      <c r="H747" s="151" t="s">
        <v>3</v>
      </c>
      <c r="L747" s="149"/>
      <c r="M747" s="153"/>
      <c r="N747" s="154"/>
      <c r="O747" s="154"/>
      <c r="P747" s="154"/>
      <c r="Q747" s="154"/>
      <c r="R747" s="154"/>
      <c r="S747" s="154"/>
      <c r="T747" s="155"/>
      <c r="AT747" s="151" t="s">
        <v>137</v>
      </c>
      <c r="AU747" s="151" t="s">
        <v>135</v>
      </c>
      <c r="AV747" s="13" t="s">
        <v>79</v>
      </c>
      <c r="AW747" s="13" t="s">
        <v>33</v>
      </c>
      <c r="AX747" s="13" t="s">
        <v>71</v>
      </c>
      <c r="AY747" s="151" t="s">
        <v>127</v>
      </c>
    </row>
    <row r="748" spans="1:65" s="13" customFormat="1">
      <c r="B748" s="149"/>
      <c r="D748" s="150" t="s">
        <v>137</v>
      </c>
      <c r="E748" s="151" t="s">
        <v>3</v>
      </c>
      <c r="F748" s="152" t="s">
        <v>189</v>
      </c>
      <c r="H748" s="151" t="s">
        <v>3</v>
      </c>
      <c r="L748" s="149"/>
      <c r="M748" s="153"/>
      <c r="N748" s="154"/>
      <c r="O748" s="154"/>
      <c r="P748" s="154"/>
      <c r="Q748" s="154"/>
      <c r="R748" s="154"/>
      <c r="S748" s="154"/>
      <c r="T748" s="155"/>
      <c r="AT748" s="151" t="s">
        <v>137</v>
      </c>
      <c r="AU748" s="151" t="s">
        <v>135</v>
      </c>
      <c r="AV748" s="13" t="s">
        <v>79</v>
      </c>
      <c r="AW748" s="13" t="s">
        <v>33</v>
      </c>
      <c r="AX748" s="13" t="s">
        <v>71</v>
      </c>
      <c r="AY748" s="151" t="s">
        <v>127</v>
      </c>
    </row>
    <row r="749" spans="1:65" s="14" customFormat="1">
      <c r="B749" s="156"/>
      <c r="D749" s="150" t="s">
        <v>137</v>
      </c>
      <c r="E749" s="157" t="s">
        <v>3</v>
      </c>
      <c r="F749" s="158" t="s">
        <v>980</v>
      </c>
      <c r="H749" s="159">
        <v>0.7</v>
      </c>
      <c r="L749" s="156"/>
      <c r="M749" s="160"/>
      <c r="N749" s="161"/>
      <c r="O749" s="161"/>
      <c r="P749" s="161"/>
      <c r="Q749" s="161"/>
      <c r="R749" s="161"/>
      <c r="S749" s="161"/>
      <c r="T749" s="162"/>
      <c r="AT749" s="157" t="s">
        <v>137</v>
      </c>
      <c r="AU749" s="157" t="s">
        <v>135</v>
      </c>
      <c r="AV749" s="14" t="s">
        <v>135</v>
      </c>
      <c r="AW749" s="14" t="s">
        <v>33</v>
      </c>
      <c r="AX749" s="14" t="s">
        <v>79</v>
      </c>
      <c r="AY749" s="157" t="s">
        <v>127</v>
      </c>
    </row>
    <row r="750" spans="1:65" s="2" customFormat="1" ht="16.5" customHeight="1">
      <c r="A750" s="31"/>
      <c r="B750" s="136"/>
      <c r="C750" s="170" t="s">
        <v>981</v>
      </c>
      <c r="D750" s="170" t="s">
        <v>179</v>
      </c>
      <c r="E750" s="171" t="s">
        <v>982</v>
      </c>
      <c r="F750" s="172" t="s">
        <v>983</v>
      </c>
      <c r="G750" s="173" t="s">
        <v>132</v>
      </c>
      <c r="H750" s="174">
        <v>0.7</v>
      </c>
      <c r="I750" s="175"/>
      <c r="J750" s="175">
        <f>ROUND(I750*H750,2)</f>
        <v>0</v>
      </c>
      <c r="K750" s="172" t="s">
        <v>133</v>
      </c>
      <c r="L750" s="176"/>
      <c r="M750" s="177" t="s">
        <v>3</v>
      </c>
      <c r="N750" s="178" t="s">
        <v>43</v>
      </c>
      <c r="O750" s="145">
        <v>0</v>
      </c>
      <c r="P750" s="145">
        <f>O750*H750</f>
        <v>0</v>
      </c>
      <c r="Q750" s="145">
        <v>2.1999999999999999E-2</v>
      </c>
      <c r="R750" s="145">
        <f>Q750*H750</f>
        <v>1.5399999999999999E-2</v>
      </c>
      <c r="S750" s="145">
        <v>0</v>
      </c>
      <c r="T750" s="146">
        <f>S750*H750</f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47" t="s">
        <v>343</v>
      </c>
      <c r="AT750" s="147" t="s">
        <v>179</v>
      </c>
      <c r="AU750" s="147" t="s">
        <v>135</v>
      </c>
      <c r="AY750" s="19" t="s">
        <v>127</v>
      </c>
      <c r="BE750" s="148">
        <f>IF(N750="základní",J750,0)</f>
        <v>0</v>
      </c>
      <c r="BF750" s="148">
        <f>IF(N750="snížená",J750,0)</f>
        <v>0</v>
      </c>
      <c r="BG750" s="148">
        <f>IF(N750="zákl. přenesená",J750,0)</f>
        <v>0</v>
      </c>
      <c r="BH750" s="148">
        <f>IF(N750="sníž. přenesená",J750,0)</f>
        <v>0</v>
      </c>
      <c r="BI750" s="148">
        <f>IF(N750="nulová",J750,0)</f>
        <v>0</v>
      </c>
      <c r="BJ750" s="19" t="s">
        <v>135</v>
      </c>
      <c r="BK750" s="148">
        <f>ROUND(I750*H750,2)</f>
        <v>0</v>
      </c>
      <c r="BL750" s="19" t="s">
        <v>223</v>
      </c>
      <c r="BM750" s="147" t="s">
        <v>984</v>
      </c>
    </row>
    <row r="751" spans="1:65" s="2" customFormat="1" ht="24" customHeight="1">
      <c r="A751" s="31"/>
      <c r="B751" s="136"/>
      <c r="C751" s="137" t="s">
        <v>985</v>
      </c>
      <c r="D751" s="137" t="s">
        <v>129</v>
      </c>
      <c r="E751" s="138" t="s">
        <v>986</v>
      </c>
      <c r="F751" s="139" t="s">
        <v>987</v>
      </c>
      <c r="G751" s="140" t="s">
        <v>275</v>
      </c>
      <c r="H751" s="141">
        <v>3.4</v>
      </c>
      <c r="I751" s="142"/>
      <c r="J751" s="142">
        <f>ROUND(I751*H751,2)</f>
        <v>0</v>
      </c>
      <c r="K751" s="139" t="s">
        <v>133</v>
      </c>
      <c r="L751" s="32"/>
      <c r="M751" s="143" t="s">
        <v>3</v>
      </c>
      <c r="N751" s="144" t="s">
        <v>43</v>
      </c>
      <c r="O751" s="145">
        <v>0.21</v>
      </c>
      <c r="P751" s="145">
        <f>O751*H751</f>
        <v>0.71399999999999997</v>
      </c>
      <c r="Q751" s="145">
        <v>0</v>
      </c>
      <c r="R751" s="145">
        <f>Q751*H751</f>
        <v>0</v>
      </c>
      <c r="S751" s="145">
        <v>0</v>
      </c>
      <c r="T751" s="146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47" t="s">
        <v>223</v>
      </c>
      <c r="AT751" s="147" t="s">
        <v>129</v>
      </c>
      <c r="AU751" s="147" t="s">
        <v>135</v>
      </c>
      <c r="AY751" s="19" t="s">
        <v>127</v>
      </c>
      <c r="BE751" s="148">
        <f>IF(N751="základní",J751,0)</f>
        <v>0</v>
      </c>
      <c r="BF751" s="148">
        <f>IF(N751="snížená",J751,0)</f>
        <v>0</v>
      </c>
      <c r="BG751" s="148">
        <f>IF(N751="zákl. přenesená",J751,0)</f>
        <v>0</v>
      </c>
      <c r="BH751" s="148">
        <f>IF(N751="sníž. přenesená",J751,0)</f>
        <v>0</v>
      </c>
      <c r="BI751" s="148">
        <f>IF(N751="nulová",J751,0)</f>
        <v>0</v>
      </c>
      <c r="BJ751" s="19" t="s">
        <v>135</v>
      </c>
      <c r="BK751" s="148">
        <f>ROUND(I751*H751,2)</f>
        <v>0</v>
      </c>
      <c r="BL751" s="19" t="s">
        <v>223</v>
      </c>
      <c r="BM751" s="147" t="s">
        <v>988</v>
      </c>
    </row>
    <row r="752" spans="1:65" s="13" customFormat="1">
      <c r="B752" s="149"/>
      <c r="D752" s="150" t="s">
        <v>137</v>
      </c>
      <c r="E752" s="151" t="s">
        <v>3</v>
      </c>
      <c r="F752" s="152" t="s">
        <v>138</v>
      </c>
      <c r="H752" s="151" t="s">
        <v>3</v>
      </c>
      <c r="L752" s="149"/>
      <c r="M752" s="153"/>
      <c r="N752" s="154"/>
      <c r="O752" s="154"/>
      <c r="P752" s="154"/>
      <c r="Q752" s="154"/>
      <c r="R752" s="154"/>
      <c r="S752" s="154"/>
      <c r="T752" s="155"/>
      <c r="AT752" s="151" t="s">
        <v>137</v>
      </c>
      <c r="AU752" s="151" t="s">
        <v>135</v>
      </c>
      <c r="AV752" s="13" t="s">
        <v>79</v>
      </c>
      <c r="AW752" s="13" t="s">
        <v>33</v>
      </c>
      <c r="AX752" s="13" t="s">
        <v>71</v>
      </c>
      <c r="AY752" s="151" t="s">
        <v>127</v>
      </c>
    </row>
    <row r="753" spans="1:65" s="13" customFormat="1">
      <c r="B753" s="149"/>
      <c r="D753" s="150" t="s">
        <v>137</v>
      </c>
      <c r="E753" s="151" t="s">
        <v>3</v>
      </c>
      <c r="F753" s="152" t="s">
        <v>189</v>
      </c>
      <c r="H753" s="151" t="s">
        <v>3</v>
      </c>
      <c r="L753" s="149"/>
      <c r="M753" s="153"/>
      <c r="N753" s="154"/>
      <c r="O753" s="154"/>
      <c r="P753" s="154"/>
      <c r="Q753" s="154"/>
      <c r="R753" s="154"/>
      <c r="S753" s="154"/>
      <c r="T753" s="155"/>
      <c r="AT753" s="151" t="s">
        <v>137</v>
      </c>
      <c r="AU753" s="151" t="s">
        <v>135</v>
      </c>
      <c r="AV753" s="13" t="s">
        <v>79</v>
      </c>
      <c r="AW753" s="13" t="s">
        <v>33</v>
      </c>
      <c r="AX753" s="13" t="s">
        <v>71</v>
      </c>
      <c r="AY753" s="151" t="s">
        <v>127</v>
      </c>
    </row>
    <row r="754" spans="1:65" s="14" customFormat="1">
      <c r="B754" s="156"/>
      <c r="D754" s="150" t="s">
        <v>137</v>
      </c>
      <c r="E754" s="157" t="s">
        <v>3</v>
      </c>
      <c r="F754" s="158" t="s">
        <v>989</v>
      </c>
      <c r="H754" s="159">
        <v>3.4</v>
      </c>
      <c r="L754" s="156"/>
      <c r="M754" s="160"/>
      <c r="N754" s="161"/>
      <c r="O754" s="161"/>
      <c r="P754" s="161"/>
      <c r="Q754" s="161"/>
      <c r="R754" s="161"/>
      <c r="S754" s="161"/>
      <c r="T754" s="162"/>
      <c r="AT754" s="157" t="s">
        <v>137</v>
      </c>
      <c r="AU754" s="157" t="s">
        <v>135</v>
      </c>
      <c r="AV754" s="14" t="s">
        <v>135</v>
      </c>
      <c r="AW754" s="14" t="s">
        <v>33</v>
      </c>
      <c r="AX754" s="14" t="s">
        <v>79</v>
      </c>
      <c r="AY754" s="157" t="s">
        <v>127</v>
      </c>
    </row>
    <row r="755" spans="1:65" s="2" customFormat="1" ht="16.5" customHeight="1">
      <c r="A755" s="31"/>
      <c r="B755" s="136"/>
      <c r="C755" s="170" t="s">
        <v>990</v>
      </c>
      <c r="D755" s="170" t="s">
        <v>179</v>
      </c>
      <c r="E755" s="171" t="s">
        <v>991</v>
      </c>
      <c r="F755" s="172" t="s">
        <v>992</v>
      </c>
      <c r="G755" s="173" t="s">
        <v>275</v>
      </c>
      <c r="H755" s="174">
        <v>3.4</v>
      </c>
      <c r="I755" s="175"/>
      <c r="J755" s="175">
        <f>ROUND(I755*H755,2)</f>
        <v>0</v>
      </c>
      <c r="K755" s="172" t="s">
        <v>133</v>
      </c>
      <c r="L755" s="176"/>
      <c r="M755" s="177" t="s">
        <v>3</v>
      </c>
      <c r="N755" s="178" t="s">
        <v>43</v>
      </c>
      <c r="O755" s="145">
        <v>0</v>
      </c>
      <c r="P755" s="145">
        <f>O755*H755</f>
        <v>0</v>
      </c>
      <c r="Q755" s="145">
        <v>2.0000000000000001E-4</v>
      </c>
      <c r="R755" s="145">
        <f>Q755*H755</f>
        <v>6.8000000000000005E-4</v>
      </c>
      <c r="S755" s="145">
        <v>0</v>
      </c>
      <c r="T755" s="146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47" t="s">
        <v>343</v>
      </c>
      <c r="AT755" s="147" t="s">
        <v>179</v>
      </c>
      <c r="AU755" s="147" t="s">
        <v>135</v>
      </c>
      <c r="AY755" s="19" t="s">
        <v>127</v>
      </c>
      <c r="BE755" s="148">
        <f>IF(N755="základní",J755,0)</f>
        <v>0</v>
      </c>
      <c r="BF755" s="148">
        <f>IF(N755="snížená",J755,0)</f>
        <v>0</v>
      </c>
      <c r="BG755" s="148">
        <f>IF(N755="zákl. přenesená",J755,0)</f>
        <v>0</v>
      </c>
      <c r="BH755" s="148">
        <f>IF(N755="sníž. přenesená",J755,0)</f>
        <v>0</v>
      </c>
      <c r="BI755" s="148">
        <f>IF(N755="nulová",J755,0)</f>
        <v>0</v>
      </c>
      <c r="BJ755" s="19" t="s">
        <v>135</v>
      </c>
      <c r="BK755" s="148">
        <f>ROUND(I755*H755,2)</f>
        <v>0</v>
      </c>
      <c r="BL755" s="19" t="s">
        <v>223</v>
      </c>
      <c r="BM755" s="147" t="s">
        <v>993</v>
      </c>
    </row>
    <row r="756" spans="1:65" s="2" customFormat="1" ht="24" customHeight="1">
      <c r="A756" s="31"/>
      <c r="B756" s="136"/>
      <c r="C756" s="137" t="s">
        <v>994</v>
      </c>
      <c r="D756" s="137" t="s">
        <v>129</v>
      </c>
      <c r="E756" s="138" t="s">
        <v>995</v>
      </c>
      <c r="F756" s="139" t="s">
        <v>996</v>
      </c>
      <c r="G756" s="140" t="s">
        <v>515</v>
      </c>
      <c r="H756" s="141">
        <v>1</v>
      </c>
      <c r="I756" s="142"/>
      <c r="J756" s="142">
        <f>ROUND(I756*H756,2)</f>
        <v>0</v>
      </c>
      <c r="K756" s="139" t="s">
        <v>621</v>
      </c>
      <c r="L756" s="32"/>
      <c r="M756" s="143" t="s">
        <v>3</v>
      </c>
      <c r="N756" s="144" t="s">
        <v>43</v>
      </c>
      <c r="O756" s="145">
        <v>1.155</v>
      </c>
      <c r="P756" s="145">
        <f>O756*H756</f>
        <v>1.155</v>
      </c>
      <c r="Q756" s="145">
        <v>0</v>
      </c>
      <c r="R756" s="145">
        <f>Q756*H756</f>
        <v>0</v>
      </c>
      <c r="S756" s="145">
        <v>0</v>
      </c>
      <c r="T756" s="146">
        <f>S756*H756</f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47" t="s">
        <v>223</v>
      </c>
      <c r="AT756" s="147" t="s">
        <v>129</v>
      </c>
      <c r="AU756" s="147" t="s">
        <v>135</v>
      </c>
      <c r="AY756" s="19" t="s">
        <v>127</v>
      </c>
      <c r="BE756" s="148">
        <f>IF(N756="základní",J756,0)</f>
        <v>0</v>
      </c>
      <c r="BF756" s="148">
        <f>IF(N756="snížená",J756,0)</f>
        <v>0</v>
      </c>
      <c r="BG756" s="148">
        <f>IF(N756="zákl. přenesená",J756,0)</f>
        <v>0</v>
      </c>
      <c r="BH756" s="148">
        <f>IF(N756="sníž. přenesená",J756,0)</f>
        <v>0</v>
      </c>
      <c r="BI756" s="148">
        <f>IF(N756="nulová",J756,0)</f>
        <v>0</v>
      </c>
      <c r="BJ756" s="19" t="s">
        <v>135</v>
      </c>
      <c r="BK756" s="148">
        <f>ROUND(I756*H756,2)</f>
        <v>0</v>
      </c>
      <c r="BL756" s="19" t="s">
        <v>223</v>
      </c>
      <c r="BM756" s="147" t="s">
        <v>997</v>
      </c>
    </row>
    <row r="757" spans="1:65" s="13" customFormat="1">
      <c r="B757" s="149"/>
      <c r="D757" s="150" t="s">
        <v>137</v>
      </c>
      <c r="E757" s="151" t="s">
        <v>3</v>
      </c>
      <c r="F757" s="152" t="s">
        <v>138</v>
      </c>
      <c r="H757" s="151" t="s">
        <v>3</v>
      </c>
      <c r="L757" s="149"/>
      <c r="M757" s="153"/>
      <c r="N757" s="154"/>
      <c r="O757" s="154"/>
      <c r="P757" s="154"/>
      <c r="Q757" s="154"/>
      <c r="R757" s="154"/>
      <c r="S757" s="154"/>
      <c r="T757" s="155"/>
      <c r="AT757" s="151" t="s">
        <v>137</v>
      </c>
      <c r="AU757" s="151" t="s">
        <v>135</v>
      </c>
      <c r="AV757" s="13" t="s">
        <v>79</v>
      </c>
      <c r="AW757" s="13" t="s">
        <v>33</v>
      </c>
      <c r="AX757" s="13" t="s">
        <v>71</v>
      </c>
      <c r="AY757" s="151" t="s">
        <v>127</v>
      </c>
    </row>
    <row r="758" spans="1:65" s="14" customFormat="1">
      <c r="B758" s="156"/>
      <c r="D758" s="150" t="s">
        <v>137</v>
      </c>
      <c r="E758" s="157" t="s">
        <v>3</v>
      </c>
      <c r="F758" s="158" t="s">
        <v>79</v>
      </c>
      <c r="H758" s="159">
        <v>1</v>
      </c>
      <c r="L758" s="156"/>
      <c r="M758" s="160"/>
      <c r="N758" s="161"/>
      <c r="O758" s="161"/>
      <c r="P758" s="161"/>
      <c r="Q758" s="161"/>
      <c r="R758" s="161"/>
      <c r="S758" s="161"/>
      <c r="T758" s="162"/>
      <c r="AT758" s="157" t="s">
        <v>137</v>
      </c>
      <c r="AU758" s="157" t="s">
        <v>135</v>
      </c>
      <c r="AV758" s="14" t="s">
        <v>135</v>
      </c>
      <c r="AW758" s="14" t="s">
        <v>33</v>
      </c>
      <c r="AX758" s="14" t="s">
        <v>79</v>
      </c>
      <c r="AY758" s="157" t="s">
        <v>127</v>
      </c>
    </row>
    <row r="759" spans="1:65" s="2" customFormat="1" ht="16.5" customHeight="1">
      <c r="A759" s="31"/>
      <c r="B759" s="136"/>
      <c r="C759" s="170" t="s">
        <v>998</v>
      </c>
      <c r="D759" s="170" t="s">
        <v>179</v>
      </c>
      <c r="E759" s="171" t="s">
        <v>999</v>
      </c>
      <c r="F759" s="172" t="s">
        <v>1000</v>
      </c>
      <c r="G759" s="173" t="s">
        <v>515</v>
      </c>
      <c r="H759" s="174">
        <v>1</v>
      </c>
      <c r="I759" s="175"/>
      <c r="J759" s="175">
        <f>ROUND(I759*H759,2)</f>
        <v>0</v>
      </c>
      <c r="K759" s="172" t="s">
        <v>621</v>
      </c>
      <c r="L759" s="176"/>
      <c r="M759" s="177" t="s">
        <v>3</v>
      </c>
      <c r="N759" s="178" t="s">
        <v>43</v>
      </c>
      <c r="O759" s="145">
        <v>0</v>
      </c>
      <c r="P759" s="145">
        <f>O759*H759</f>
        <v>0</v>
      </c>
      <c r="Q759" s="145">
        <v>3.2399999999999998E-2</v>
      </c>
      <c r="R759" s="145">
        <f>Q759*H759</f>
        <v>3.2399999999999998E-2</v>
      </c>
      <c r="S759" s="145">
        <v>0</v>
      </c>
      <c r="T759" s="146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47" t="s">
        <v>343</v>
      </c>
      <c r="AT759" s="147" t="s">
        <v>179</v>
      </c>
      <c r="AU759" s="147" t="s">
        <v>135</v>
      </c>
      <c r="AY759" s="19" t="s">
        <v>127</v>
      </c>
      <c r="BE759" s="148">
        <f>IF(N759="základní",J759,0)</f>
        <v>0</v>
      </c>
      <c r="BF759" s="148">
        <f>IF(N759="snížená",J759,0)</f>
        <v>0</v>
      </c>
      <c r="BG759" s="148">
        <f>IF(N759="zákl. přenesená",J759,0)</f>
        <v>0</v>
      </c>
      <c r="BH759" s="148">
        <f>IF(N759="sníž. přenesená",J759,0)</f>
        <v>0</v>
      </c>
      <c r="BI759" s="148">
        <f>IF(N759="nulová",J759,0)</f>
        <v>0</v>
      </c>
      <c r="BJ759" s="19" t="s">
        <v>135</v>
      </c>
      <c r="BK759" s="148">
        <f>ROUND(I759*H759,2)</f>
        <v>0</v>
      </c>
      <c r="BL759" s="19" t="s">
        <v>223</v>
      </c>
      <c r="BM759" s="147" t="s">
        <v>1001</v>
      </c>
    </row>
    <row r="760" spans="1:65" s="2" customFormat="1" ht="24" customHeight="1">
      <c r="A760" s="31"/>
      <c r="B760" s="136"/>
      <c r="C760" s="137" t="s">
        <v>1002</v>
      </c>
      <c r="D760" s="137" t="s">
        <v>129</v>
      </c>
      <c r="E760" s="138" t="s">
        <v>1003</v>
      </c>
      <c r="F760" s="139" t="s">
        <v>1004</v>
      </c>
      <c r="G760" s="140" t="s">
        <v>515</v>
      </c>
      <c r="H760" s="141">
        <v>18</v>
      </c>
      <c r="I760" s="142"/>
      <c r="J760" s="142">
        <f>ROUND(I760*H760,2)</f>
        <v>0</v>
      </c>
      <c r="K760" s="139" t="s">
        <v>621</v>
      </c>
      <c r="L760" s="32"/>
      <c r="M760" s="143" t="s">
        <v>3</v>
      </c>
      <c r="N760" s="144" t="s">
        <v>43</v>
      </c>
      <c r="O760" s="145">
        <v>0.21</v>
      </c>
      <c r="P760" s="145">
        <f>O760*H760</f>
        <v>3.78</v>
      </c>
      <c r="Q760" s="145">
        <v>0</v>
      </c>
      <c r="R760" s="145">
        <f>Q760*H760</f>
        <v>0</v>
      </c>
      <c r="S760" s="145">
        <v>3.0000000000000001E-3</v>
      </c>
      <c r="T760" s="146">
        <f>S760*H760</f>
        <v>5.3999999999999999E-2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47" t="s">
        <v>223</v>
      </c>
      <c r="AT760" s="147" t="s">
        <v>129</v>
      </c>
      <c r="AU760" s="147" t="s">
        <v>135</v>
      </c>
      <c r="AY760" s="19" t="s">
        <v>127</v>
      </c>
      <c r="BE760" s="148">
        <f>IF(N760="základní",J760,0)</f>
        <v>0</v>
      </c>
      <c r="BF760" s="148">
        <f>IF(N760="snížená",J760,0)</f>
        <v>0</v>
      </c>
      <c r="BG760" s="148">
        <f>IF(N760="zákl. přenesená",J760,0)</f>
        <v>0</v>
      </c>
      <c r="BH760" s="148">
        <f>IF(N760="sníž. přenesená",J760,0)</f>
        <v>0</v>
      </c>
      <c r="BI760" s="148">
        <f>IF(N760="nulová",J760,0)</f>
        <v>0</v>
      </c>
      <c r="BJ760" s="19" t="s">
        <v>135</v>
      </c>
      <c r="BK760" s="148">
        <f>ROUND(I760*H760,2)</f>
        <v>0</v>
      </c>
      <c r="BL760" s="19" t="s">
        <v>223</v>
      </c>
      <c r="BM760" s="147" t="s">
        <v>1005</v>
      </c>
    </row>
    <row r="761" spans="1:65" s="13" customFormat="1">
      <c r="B761" s="149"/>
      <c r="D761" s="150" t="s">
        <v>137</v>
      </c>
      <c r="E761" s="151" t="s">
        <v>3</v>
      </c>
      <c r="F761" s="152" t="s">
        <v>138</v>
      </c>
      <c r="H761" s="151" t="s">
        <v>3</v>
      </c>
      <c r="L761" s="149"/>
      <c r="M761" s="153"/>
      <c r="N761" s="154"/>
      <c r="O761" s="154"/>
      <c r="P761" s="154"/>
      <c r="Q761" s="154"/>
      <c r="R761" s="154"/>
      <c r="S761" s="154"/>
      <c r="T761" s="155"/>
      <c r="AT761" s="151" t="s">
        <v>137</v>
      </c>
      <c r="AU761" s="151" t="s">
        <v>135</v>
      </c>
      <c r="AV761" s="13" t="s">
        <v>79</v>
      </c>
      <c r="AW761" s="13" t="s">
        <v>33</v>
      </c>
      <c r="AX761" s="13" t="s">
        <v>71</v>
      </c>
      <c r="AY761" s="151" t="s">
        <v>127</v>
      </c>
    </row>
    <row r="762" spans="1:65" s="14" customFormat="1">
      <c r="B762" s="156"/>
      <c r="D762" s="150" t="s">
        <v>137</v>
      </c>
      <c r="E762" s="157" t="s">
        <v>3</v>
      </c>
      <c r="F762" s="158" t="s">
        <v>231</v>
      </c>
      <c r="H762" s="159">
        <v>18</v>
      </c>
      <c r="L762" s="156"/>
      <c r="M762" s="160"/>
      <c r="N762" s="161"/>
      <c r="O762" s="161"/>
      <c r="P762" s="161"/>
      <c r="Q762" s="161"/>
      <c r="R762" s="161"/>
      <c r="S762" s="161"/>
      <c r="T762" s="162"/>
      <c r="AT762" s="157" t="s">
        <v>137</v>
      </c>
      <c r="AU762" s="157" t="s">
        <v>135</v>
      </c>
      <c r="AV762" s="14" t="s">
        <v>135</v>
      </c>
      <c r="AW762" s="14" t="s">
        <v>33</v>
      </c>
      <c r="AX762" s="14" t="s">
        <v>79</v>
      </c>
      <c r="AY762" s="157" t="s">
        <v>127</v>
      </c>
    </row>
    <row r="763" spans="1:65" s="2" customFormat="1" ht="24" customHeight="1">
      <c r="A763" s="31"/>
      <c r="B763" s="136"/>
      <c r="C763" s="137" t="s">
        <v>1006</v>
      </c>
      <c r="D763" s="137" t="s">
        <v>129</v>
      </c>
      <c r="E763" s="138" t="s">
        <v>1007</v>
      </c>
      <c r="F763" s="139" t="s">
        <v>1008</v>
      </c>
      <c r="G763" s="140" t="s">
        <v>1009</v>
      </c>
      <c r="H763" s="141">
        <v>5</v>
      </c>
      <c r="I763" s="142"/>
      <c r="J763" s="142">
        <f>ROUND(I763*H763,2)</f>
        <v>0</v>
      </c>
      <c r="K763" s="139" t="s">
        <v>133</v>
      </c>
      <c r="L763" s="32"/>
      <c r="M763" s="143" t="s">
        <v>3</v>
      </c>
      <c r="N763" s="144" t="s">
        <v>43</v>
      </c>
      <c r="O763" s="145">
        <v>0.11</v>
      </c>
      <c r="P763" s="145">
        <f>O763*H763</f>
        <v>0.55000000000000004</v>
      </c>
      <c r="Q763" s="145">
        <v>0</v>
      </c>
      <c r="R763" s="145">
        <f>Q763*H763</f>
        <v>0</v>
      </c>
      <c r="S763" s="145">
        <v>1E-3</v>
      </c>
      <c r="T763" s="146">
        <f>S763*H763</f>
        <v>5.0000000000000001E-3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47" t="s">
        <v>223</v>
      </c>
      <c r="AT763" s="147" t="s">
        <v>129</v>
      </c>
      <c r="AU763" s="147" t="s">
        <v>135</v>
      </c>
      <c r="AY763" s="19" t="s">
        <v>127</v>
      </c>
      <c r="BE763" s="148">
        <f>IF(N763="základní",J763,0)</f>
        <v>0</v>
      </c>
      <c r="BF763" s="148">
        <f>IF(N763="snížená",J763,0)</f>
        <v>0</v>
      </c>
      <c r="BG763" s="148">
        <f>IF(N763="zákl. přenesená",J763,0)</f>
        <v>0</v>
      </c>
      <c r="BH763" s="148">
        <f>IF(N763="sníž. přenesená",J763,0)</f>
        <v>0</v>
      </c>
      <c r="BI763" s="148">
        <f>IF(N763="nulová",J763,0)</f>
        <v>0</v>
      </c>
      <c r="BJ763" s="19" t="s">
        <v>135</v>
      </c>
      <c r="BK763" s="148">
        <f>ROUND(I763*H763,2)</f>
        <v>0</v>
      </c>
      <c r="BL763" s="19" t="s">
        <v>223</v>
      </c>
      <c r="BM763" s="147" t="s">
        <v>1010</v>
      </c>
    </row>
    <row r="764" spans="1:65" s="13" customFormat="1">
      <c r="B764" s="149"/>
      <c r="D764" s="150" t="s">
        <v>137</v>
      </c>
      <c r="E764" s="151" t="s">
        <v>3</v>
      </c>
      <c r="F764" s="152" t="s">
        <v>138</v>
      </c>
      <c r="H764" s="151" t="s">
        <v>3</v>
      </c>
      <c r="L764" s="149"/>
      <c r="M764" s="153"/>
      <c r="N764" s="154"/>
      <c r="O764" s="154"/>
      <c r="P764" s="154"/>
      <c r="Q764" s="154"/>
      <c r="R764" s="154"/>
      <c r="S764" s="154"/>
      <c r="T764" s="155"/>
      <c r="AT764" s="151" t="s">
        <v>137</v>
      </c>
      <c r="AU764" s="151" t="s">
        <v>135</v>
      </c>
      <c r="AV764" s="13" t="s">
        <v>79</v>
      </c>
      <c r="AW764" s="13" t="s">
        <v>33</v>
      </c>
      <c r="AX764" s="13" t="s">
        <v>71</v>
      </c>
      <c r="AY764" s="151" t="s">
        <v>127</v>
      </c>
    </row>
    <row r="765" spans="1:65" s="13" customFormat="1">
      <c r="B765" s="149"/>
      <c r="D765" s="150" t="s">
        <v>137</v>
      </c>
      <c r="E765" s="151" t="s">
        <v>3</v>
      </c>
      <c r="F765" s="152" t="s">
        <v>1011</v>
      </c>
      <c r="H765" s="151" t="s">
        <v>3</v>
      </c>
      <c r="L765" s="149"/>
      <c r="M765" s="153"/>
      <c r="N765" s="154"/>
      <c r="O765" s="154"/>
      <c r="P765" s="154"/>
      <c r="Q765" s="154"/>
      <c r="R765" s="154"/>
      <c r="S765" s="154"/>
      <c r="T765" s="155"/>
      <c r="AT765" s="151" t="s">
        <v>137</v>
      </c>
      <c r="AU765" s="151" t="s">
        <v>135</v>
      </c>
      <c r="AV765" s="13" t="s">
        <v>79</v>
      </c>
      <c r="AW765" s="13" t="s">
        <v>33</v>
      </c>
      <c r="AX765" s="13" t="s">
        <v>71</v>
      </c>
      <c r="AY765" s="151" t="s">
        <v>127</v>
      </c>
    </row>
    <row r="766" spans="1:65" s="14" customFormat="1">
      <c r="B766" s="156"/>
      <c r="D766" s="150" t="s">
        <v>137</v>
      </c>
      <c r="E766" s="157" t="s">
        <v>3</v>
      </c>
      <c r="F766" s="158" t="s">
        <v>1012</v>
      </c>
      <c r="H766" s="159">
        <v>5</v>
      </c>
      <c r="L766" s="156"/>
      <c r="M766" s="160"/>
      <c r="N766" s="161"/>
      <c r="O766" s="161"/>
      <c r="P766" s="161"/>
      <c r="Q766" s="161"/>
      <c r="R766" s="161"/>
      <c r="S766" s="161"/>
      <c r="T766" s="162"/>
      <c r="AT766" s="157" t="s">
        <v>137</v>
      </c>
      <c r="AU766" s="157" t="s">
        <v>135</v>
      </c>
      <c r="AV766" s="14" t="s">
        <v>135</v>
      </c>
      <c r="AW766" s="14" t="s">
        <v>33</v>
      </c>
      <c r="AX766" s="14" t="s">
        <v>79</v>
      </c>
      <c r="AY766" s="157" t="s">
        <v>127</v>
      </c>
    </row>
    <row r="767" spans="1:65" s="2" customFormat="1" ht="36" customHeight="1">
      <c r="A767" s="31"/>
      <c r="B767" s="136"/>
      <c r="C767" s="137" t="s">
        <v>1013</v>
      </c>
      <c r="D767" s="137" t="s">
        <v>129</v>
      </c>
      <c r="E767" s="138" t="s">
        <v>1014</v>
      </c>
      <c r="F767" s="139" t="s">
        <v>1015</v>
      </c>
      <c r="G767" s="140" t="s">
        <v>728</v>
      </c>
      <c r="H767" s="141">
        <v>4528.3940000000002</v>
      </c>
      <c r="I767" s="142"/>
      <c r="J767" s="142">
        <f>ROUND(I767*H767,2)</f>
        <v>0</v>
      </c>
      <c r="K767" s="139" t="s">
        <v>133</v>
      </c>
      <c r="L767" s="32"/>
      <c r="M767" s="143" t="s">
        <v>3</v>
      </c>
      <c r="N767" s="144" t="s">
        <v>43</v>
      </c>
      <c r="O767" s="145">
        <v>0</v>
      </c>
      <c r="P767" s="145">
        <f>O767*H767</f>
        <v>0</v>
      </c>
      <c r="Q767" s="145">
        <v>0</v>
      </c>
      <c r="R767" s="145">
        <f>Q767*H767</f>
        <v>0</v>
      </c>
      <c r="S767" s="145">
        <v>0</v>
      </c>
      <c r="T767" s="146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47" t="s">
        <v>223</v>
      </c>
      <c r="AT767" s="147" t="s">
        <v>129</v>
      </c>
      <c r="AU767" s="147" t="s">
        <v>135</v>
      </c>
      <c r="AY767" s="19" t="s">
        <v>127</v>
      </c>
      <c r="BE767" s="148">
        <f>IF(N767="základní",J767,0)</f>
        <v>0</v>
      </c>
      <c r="BF767" s="148">
        <f>IF(N767="snížená",J767,0)</f>
        <v>0</v>
      </c>
      <c r="BG767" s="148">
        <f>IF(N767="zákl. přenesená",J767,0)</f>
        <v>0</v>
      </c>
      <c r="BH767" s="148">
        <f>IF(N767="sníž. přenesená",J767,0)</f>
        <v>0</v>
      </c>
      <c r="BI767" s="148">
        <f>IF(N767="nulová",J767,0)</f>
        <v>0</v>
      </c>
      <c r="BJ767" s="19" t="s">
        <v>135</v>
      </c>
      <c r="BK767" s="148">
        <f>ROUND(I767*H767,2)</f>
        <v>0</v>
      </c>
      <c r="BL767" s="19" t="s">
        <v>223</v>
      </c>
      <c r="BM767" s="147" t="s">
        <v>1016</v>
      </c>
    </row>
    <row r="768" spans="1:65" s="12" customFormat="1" ht="22.9" customHeight="1">
      <c r="B768" s="124"/>
      <c r="D768" s="125" t="s">
        <v>70</v>
      </c>
      <c r="E768" s="134" t="s">
        <v>1017</v>
      </c>
      <c r="F768" s="134" t="s">
        <v>1018</v>
      </c>
      <c r="J768" s="135">
        <f>BK768</f>
        <v>0</v>
      </c>
      <c r="L768" s="124"/>
      <c r="M768" s="128"/>
      <c r="N768" s="129"/>
      <c r="O768" s="129"/>
      <c r="P768" s="130">
        <f>SUM(P769:P798)</f>
        <v>140.87595999999999</v>
      </c>
      <c r="Q768" s="129"/>
      <c r="R768" s="130">
        <f>SUM(R769:R798)</f>
        <v>2.2756285999999992</v>
      </c>
      <c r="S768" s="129"/>
      <c r="T768" s="131">
        <f>SUM(T769:T798)</f>
        <v>0</v>
      </c>
      <c r="AR768" s="125" t="s">
        <v>135</v>
      </c>
      <c r="AT768" s="132" t="s">
        <v>70</v>
      </c>
      <c r="AU768" s="132" t="s">
        <v>79</v>
      </c>
      <c r="AY768" s="125" t="s">
        <v>127</v>
      </c>
      <c r="BK768" s="133">
        <f>SUM(BK769:BK798)</f>
        <v>0</v>
      </c>
    </row>
    <row r="769" spans="1:65" s="2" customFormat="1" ht="24" customHeight="1">
      <c r="A769" s="31"/>
      <c r="B769" s="136"/>
      <c r="C769" s="137" t="s">
        <v>1019</v>
      </c>
      <c r="D769" s="137" t="s">
        <v>129</v>
      </c>
      <c r="E769" s="138" t="s">
        <v>1020</v>
      </c>
      <c r="F769" s="139" t="s">
        <v>1021</v>
      </c>
      <c r="G769" s="140" t="s">
        <v>275</v>
      </c>
      <c r="H769" s="141">
        <v>92.05</v>
      </c>
      <c r="I769" s="142"/>
      <c r="J769" s="142">
        <f>ROUND(I769*H769,2)</f>
        <v>0</v>
      </c>
      <c r="K769" s="139" t="s">
        <v>133</v>
      </c>
      <c r="L769" s="32"/>
      <c r="M769" s="143" t="s">
        <v>3</v>
      </c>
      <c r="N769" s="144" t="s">
        <v>43</v>
      </c>
      <c r="O769" s="145">
        <v>0.19</v>
      </c>
      <c r="P769" s="145">
        <f>O769*H769</f>
        <v>17.4895</v>
      </c>
      <c r="Q769" s="145">
        <v>4.28E-4</v>
      </c>
      <c r="R769" s="145">
        <f>Q769*H769</f>
        <v>3.9397399999999999E-2</v>
      </c>
      <c r="S769" s="145">
        <v>0</v>
      </c>
      <c r="T769" s="146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47" t="s">
        <v>223</v>
      </c>
      <c r="AT769" s="147" t="s">
        <v>129</v>
      </c>
      <c r="AU769" s="147" t="s">
        <v>135</v>
      </c>
      <c r="AY769" s="19" t="s">
        <v>127</v>
      </c>
      <c r="BE769" s="148">
        <f>IF(N769="základní",J769,0)</f>
        <v>0</v>
      </c>
      <c r="BF769" s="148">
        <f>IF(N769="snížená",J769,0)</f>
        <v>0</v>
      </c>
      <c r="BG769" s="148">
        <f>IF(N769="zákl. přenesená",J769,0)</f>
        <v>0</v>
      </c>
      <c r="BH769" s="148">
        <f>IF(N769="sníž. přenesená",J769,0)</f>
        <v>0</v>
      </c>
      <c r="BI769" s="148">
        <f>IF(N769="nulová",J769,0)</f>
        <v>0</v>
      </c>
      <c r="BJ769" s="19" t="s">
        <v>135</v>
      </c>
      <c r="BK769" s="148">
        <f>ROUND(I769*H769,2)</f>
        <v>0</v>
      </c>
      <c r="BL769" s="19" t="s">
        <v>223</v>
      </c>
      <c r="BM769" s="147" t="s">
        <v>1022</v>
      </c>
    </row>
    <row r="770" spans="1:65" s="13" customFormat="1">
      <c r="B770" s="149"/>
      <c r="D770" s="150" t="s">
        <v>137</v>
      </c>
      <c r="E770" s="151" t="s">
        <v>3</v>
      </c>
      <c r="F770" s="152" t="s">
        <v>138</v>
      </c>
      <c r="H770" s="151" t="s">
        <v>3</v>
      </c>
      <c r="L770" s="149"/>
      <c r="M770" s="153"/>
      <c r="N770" s="154"/>
      <c r="O770" s="154"/>
      <c r="P770" s="154"/>
      <c r="Q770" s="154"/>
      <c r="R770" s="154"/>
      <c r="S770" s="154"/>
      <c r="T770" s="155"/>
      <c r="AT770" s="151" t="s">
        <v>137</v>
      </c>
      <c r="AU770" s="151" t="s">
        <v>135</v>
      </c>
      <c r="AV770" s="13" t="s">
        <v>79</v>
      </c>
      <c r="AW770" s="13" t="s">
        <v>33</v>
      </c>
      <c r="AX770" s="13" t="s">
        <v>71</v>
      </c>
      <c r="AY770" s="151" t="s">
        <v>127</v>
      </c>
    </row>
    <row r="771" spans="1:65" s="13" customFormat="1">
      <c r="B771" s="149"/>
      <c r="D771" s="150" t="s">
        <v>137</v>
      </c>
      <c r="E771" s="151" t="s">
        <v>3</v>
      </c>
      <c r="F771" s="152" t="s">
        <v>189</v>
      </c>
      <c r="H771" s="151" t="s">
        <v>3</v>
      </c>
      <c r="L771" s="149"/>
      <c r="M771" s="153"/>
      <c r="N771" s="154"/>
      <c r="O771" s="154"/>
      <c r="P771" s="154"/>
      <c r="Q771" s="154"/>
      <c r="R771" s="154"/>
      <c r="S771" s="154"/>
      <c r="T771" s="155"/>
      <c r="AT771" s="151" t="s">
        <v>137</v>
      </c>
      <c r="AU771" s="151" t="s">
        <v>135</v>
      </c>
      <c r="AV771" s="13" t="s">
        <v>79</v>
      </c>
      <c r="AW771" s="13" t="s">
        <v>33</v>
      </c>
      <c r="AX771" s="13" t="s">
        <v>71</v>
      </c>
      <c r="AY771" s="151" t="s">
        <v>127</v>
      </c>
    </row>
    <row r="772" spans="1:65" s="14" customFormat="1">
      <c r="B772" s="156"/>
      <c r="D772" s="150" t="s">
        <v>137</v>
      </c>
      <c r="E772" s="157" t="s">
        <v>3</v>
      </c>
      <c r="F772" s="158" t="s">
        <v>612</v>
      </c>
      <c r="H772" s="159">
        <v>4.5</v>
      </c>
      <c r="L772" s="156"/>
      <c r="M772" s="160"/>
      <c r="N772" s="161"/>
      <c r="O772" s="161"/>
      <c r="P772" s="161"/>
      <c r="Q772" s="161"/>
      <c r="R772" s="161"/>
      <c r="S772" s="161"/>
      <c r="T772" s="162"/>
      <c r="AT772" s="157" t="s">
        <v>137</v>
      </c>
      <c r="AU772" s="157" t="s">
        <v>135</v>
      </c>
      <c r="AV772" s="14" t="s">
        <v>135</v>
      </c>
      <c r="AW772" s="14" t="s">
        <v>33</v>
      </c>
      <c r="AX772" s="14" t="s">
        <v>71</v>
      </c>
      <c r="AY772" s="157" t="s">
        <v>127</v>
      </c>
    </row>
    <row r="773" spans="1:65" s="13" customFormat="1">
      <c r="B773" s="149"/>
      <c r="D773" s="150" t="s">
        <v>137</v>
      </c>
      <c r="E773" s="151" t="s">
        <v>3</v>
      </c>
      <c r="F773" s="152" t="s">
        <v>501</v>
      </c>
      <c r="H773" s="151" t="s">
        <v>3</v>
      </c>
      <c r="L773" s="149"/>
      <c r="M773" s="153"/>
      <c r="N773" s="154"/>
      <c r="O773" s="154"/>
      <c r="P773" s="154"/>
      <c r="Q773" s="154"/>
      <c r="R773" s="154"/>
      <c r="S773" s="154"/>
      <c r="T773" s="155"/>
      <c r="AT773" s="151" t="s">
        <v>137</v>
      </c>
      <c r="AU773" s="151" t="s">
        <v>135</v>
      </c>
      <c r="AV773" s="13" t="s">
        <v>79</v>
      </c>
      <c r="AW773" s="13" t="s">
        <v>33</v>
      </c>
      <c r="AX773" s="13" t="s">
        <v>71</v>
      </c>
      <c r="AY773" s="151" t="s">
        <v>127</v>
      </c>
    </row>
    <row r="774" spans="1:65" s="14" customFormat="1">
      <c r="B774" s="156"/>
      <c r="D774" s="150" t="s">
        <v>137</v>
      </c>
      <c r="E774" s="157" t="s">
        <v>3</v>
      </c>
      <c r="F774" s="158" t="s">
        <v>611</v>
      </c>
      <c r="H774" s="159">
        <v>87.55</v>
      </c>
      <c r="L774" s="156"/>
      <c r="M774" s="160"/>
      <c r="N774" s="161"/>
      <c r="O774" s="161"/>
      <c r="P774" s="161"/>
      <c r="Q774" s="161"/>
      <c r="R774" s="161"/>
      <c r="S774" s="161"/>
      <c r="T774" s="162"/>
      <c r="AT774" s="157" t="s">
        <v>137</v>
      </c>
      <c r="AU774" s="157" t="s">
        <v>135</v>
      </c>
      <c r="AV774" s="14" t="s">
        <v>135</v>
      </c>
      <c r="AW774" s="14" t="s">
        <v>33</v>
      </c>
      <c r="AX774" s="14" t="s">
        <v>71</v>
      </c>
      <c r="AY774" s="157" t="s">
        <v>127</v>
      </c>
    </row>
    <row r="775" spans="1:65" s="15" customFormat="1">
      <c r="B775" s="163"/>
      <c r="D775" s="150" t="s">
        <v>137</v>
      </c>
      <c r="E775" s="164" t="s">
        <v>3</v>
      </c>
      <c r="F775" s="165" t="s">
        <v>142</v>
      </c>
      <c r="H775" s="166">
        <v>92.05</v>
      </c>
      <c r="L775" s="163"/>
      <c r="M775" s="167"/>
      <c r="N775" s="168"/>
      <c r="O775" s="168"/>
      <c r="P775" s="168"/>
      <c r="Q775" s="168"/>
      <c r="R775" s="168"/>
      <c r="S775" s="168"/>
      <c r="T775" s="169"/>
      <c r="AT775" s="164" t="s">
        <v>137</v>
      </c>
      <c r="AU775" s="164" t="s">
        <v>135</v>
      </c>
      <c r="AV775" s="15" t="s">
        <v>134</v>
      </c>
      <c r="AW775" s="15" t="s">
        <v>33</v>
      </c>
      <c r="AX775" s="15" t="s">
        <v>79</v>
      </c>
      <c r="AY775" s="164" t="s">
        <v>127</v>
      </c>
    </row>
    <row r="776" spans="1:65" s="2" customFormat="1" ht="24" customHeight="1">
      <c r="A776" s="31"/>
      <c r="B776" s="136"/>
      <c r="C776" s="170" t="s">
        <v>1023</v>
      </c>
      <c r="D776" s="170" t="s">
        <v>179</v>
      </c>
      <c r="E776" s="171" t="s">
        <v>1024</v>
      </c>
      <c r="F776" s="172" t="s">
        <v>1025</v>
      </c>
      <c r="G776" s="173" t="s">
        <v>515</v>
      </c>
      <c r="H776" s="174">
        <v>338</v>
      </c>
      <c r="I776" s="175"/>
      <c r="J776" s="175">
        <f>ROUND(I776*H776,2)</f>
        <v>0</v>
      </c>
      <c r="K776" s="172" t="s">
        <v>621</v>
      </c>
      <c r="L776" s="176"/>
      <c r="M776" s="177" t="s">
        <v>3</v>
      </c>
      <c r="N776" s="178" t="s">
        <v>43</v>
      </c>
      <c r="O776" s="145">
        <v>0</v>
      </c>
      <c r="P776" s="145">
        <f>O776*H776</f>
        <v>0</v>
      </c>
      <c r="Q776" s="145">
        <v>4.4999999999999999E-4</v>
      </c>
      <c r="R776" s="145">
        <f>Q776*H776</f>
        <v>0.15209999999999999</v>
      </c>
      <c r="S776" s="145">
        <v>0</v>
      </c>
      <c r="T776" s="146">
        <f>S776*H776</f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47" t="s">
        <v>343</v>
      </c>
      <c r="AT776" s="147" t="s">
        <v>179</v>
      </c>
      <c r="AU776" s="147" t="s">
        <v>135</v>
      </c>
      <c r="AY776" s="19" t="s">
        <v>127</v>
      </c>
      <c r="BE776" s="148">
        <f>IF(N776="základní",J776,0)</f>
        <v>0</v>
      </c>
      <c r="BF776" s="148">
        <f>IF(N776="snížená",J776,0)</f>
        <v>0</v>
      </c>
      <c r="BG776" s="148">
        <f>IF(N776="zákl. přenesená",J776,0)</f>
        <v>0</v>
      </c>
      <c r="BH776" s="148">
        <f>IF(N776="sníž. přenesená",J776,0)</f>
        <v>0</v>
      </c>
      <c r="BI776" s="148">
        <f>IF(N776="nulová",J776,0)</f>
        <v>0</v>
      </c>
      <c r="BJ776" s="19" t="s">
        <v>135</v>
      </c>
      <c r="BK776" s="148">
        <f>ROUND(I776*H776,2)</f>
        <v>0</v>
      </c>
      <c r="BL776" s="19" t="s">
        <v>223</v>
      </c>
      <c r="BM776" s="147" t="s">
        <v>1026</v>
      </c>
    </row>
    <row r="777" spans="1:65" s="14" customFormat="1">
      <c r="B777" s="156"/>
      <c r="D777" s="150" t="s">
        <v>137</v>
      </c>
      <c r="E777" s="157" t="s">
        <v>3</v>
      </c>
      <c r="F777" s="158" t="s">
        <v>1027</v>
      </c>
      <c r="H777" s="159">
        <v>337.517</v>
      </c>
      <c r="L777" s="156"/>
      <c r="M777" s="160"/>
      <c r="N777" s="161"/>
      <c r="O777" s="161"/>
      <c r="P777" s="161"/>
      <c r="Q777" s="161"/>
      <c r="R777" s="161"/>
      <c r="S777" s="161"/>
      <c r="T777" s="162"/>
      <c r="AT777" s="157" t="s">
        <v>137</v>
      </c>
      <c r="AU777" s="157" t="s">
        <v>135</v>
      </c>
      <c r="AV777" s="14" t="s">
        <v>135</v>
      </c>
      <c r="AW777" s="14" t="s">
        <v>33</v>
      </c>
      <c r="AX777" s="14" t="s">
        <v>71</v>
      </c>
      <c r="AY777" s="157" t="s">
        <v>127</v>
      </c>
    </row>
    <row r="778" spans="1:65" s="14" customFormat="1">
      <c r="B778" s="156"/>
      <c r="D778" s="150" t="s">
        <v>137</v>
      </c>
      <c r="E778" s="157" t="s">
        <v>3</v>
      </c>
      <c r="F778" s="158" t="s">
        <v>1028</v>
      </c>
      <c r="H778" s="159">
        <v>338</v>
      </c>
      <c r="L778" s="156"/>
      <c r="M778" s="160"/>
      <c r="N778" s="161"/>
      <c r="O778" s="161"/>
      <c r="P778" s="161"/>
      <c r="Q778" s="161"/>
      <c r="R778" s="161"/>
      <c r="S778" s="161"/>
      <c r="T778" s="162"/>
      <c r="AT778" s="157" t="s">
        <v>137</v>
      </c>
      <c r="AU778" s="157" t="s">
        <v>135</v>
      </c>
      <c r="AV778" s="14" t="s">
        <v>135</v>
      </c>
      <c r="AW778" s="14" t="s">
        <v>33</v>
      </c>
      <c r="AX778" s="14" t="s">
        <v>79</v>
      </c>
      <c r="AY778" s="157" t="s">
        <v>127</v>
      </c>
    </row>
    <row r="779" spans="1:65" s="2" customFormat="1" ht="36" customHeight="1">
      <c r="A779" s="31"/>
      <c r="B779" s="136"/>
      <c r="C779" s="137" t="s">
        <v>1029</v>
      </c>
      <c r="D779" s="137" t="s">
        <v>129</v>
      </c>
      <c r="E779" s="138" t="s">
        <v>1030</v>
      </c>
      <c r="F779" s="139" t="s">
        <v>1031</v>
      </c>
      <c r="G779" s="140" t="s">
        <v>132</v>
      </c>
      <c r="H779" s="141">
        <v>65.305000000000007</v>
      </c>
      <c r="I779" s="142"/>
      <c r="J779" s="142">
        <f>ROUND(I779*H779,2)</f>
        <v>0</v>
      </c>
      <c r="K779" s="139" t="s">
        <v>133</v>
      </c>
      <c r="L779" s="32"/>
      <c r="M779" s="143" t="s">
        <v>3</v>
      </c>
      <c r="N779" s="144" t="s">
        <v>43</v>
      </c>
      <c r="O779" s="145">
        <v>1.7</v>
      </c>
      <c r="P779" s="145">
        <f>O779*H779</f>
        <v>111.0185</v>
      </c>
      <c r="Q779" s="145">
        <v>8.9999999999999993E-3</v>
      </c>
      <c r="R779" s="145">
        <f>Q779*H779</f>
        <v>0.58774499999999996</v>
      </c>
      <c r="S779" s="145">
        <v>0</v>
      </c>
      <c r="T779" s="146">
        <f>S779*H779</f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47" t="s">
        <v>223</v>
      </c>
      <c r="AT779" s="147" t="s">
        <v>129</v>
      </c>
      <c r="AU779" s="147" t="s">
        <v>135</v>
      </c>
      <c r="AY779" s="19" t="s">
        <v>127</v>
      </c>
      <c r="BE779" s="148">
        <f>IF(N779="základní",J779,0)</f>
        <v>0</v>
      </c>
      <c r="BF779" s="148">
        <f>IF(N779="snížená",J779,0)</f>
        <v>0</v>
      </c>
      <c r="BG779" s="148">
        <f>IF(N779="zákl. přenesená",J779,0)</f>
        <v>0</v>
      </c>
      <c r="BH779" s="148">
        <f>IF(N779="sníž. přenesená",J779,0)</f>
        <v>0</v>
      </c>
      <c r="BI779" s="148">
        <f>IF(N779="nulová",J779,0)</f>
        <v>0</v>
      </c>
      <c r="BJ779" s="19" t="s">
        <v>135</v>
      </c>
      <c r="BK779" s="148">
        <f>ROUND(I779*H779,2)</f>
        <v>0</v>
      </c>
      <c r="BL779" s="19" t="s">
        <v>223</v>
      </c>
      <c r="BM779" s="147" t="s">
        <v>1032</v>
      </c>
    </row>
    <row r="780" spans="1:65" s="13" customFormat="1">
      <c r="B780" s="149"/>
      <c r="D780" s="150" t="s">
        <v>137</v>
      </c>
      <c r="E780" s="151" t="s">
        <v>3</v>
      </c>
      <c r="F780" s="152" t="s">
        <v>138</v>
      </c>
      <c r="H780" s="151" t="s">
        <v>3</v>
      </c>
      <c r="L780" s="149"/>
      <c r="M780" s="153"/>
      <c r="N780" s="154"/>
      <c r="O780" s="154"/>
      <c r="P780" s="154"/>
      <c r="Q780" s="154"/>
      <c r="R780" s="154"/>
      <c r="S780" s="154"/>
      <c r="T780" s="155"/>
      <c r="AT780" s="151" t="s">
        <v>137</v>
      </c>
      <c r="AU780" s="151" t="s">
        <v>135</v>
      </c>
      <c r="AV780" s="13" t="s">
        <v>79</v>
      </c>
      <c r="AW780" s="13" t="s">
        <v>33</v>
      </c>
      <c r="AX780" s="13" t="s">
        <v>71</v>
      </c>
      <c r="AY780" s="151" t="s">
        <v>127</v>
      </c>
    </row>
    <row r="781" spans="1:65" s="13" customFormat="1">
      <c r="B781" s="149"/>
      <c r="D781" s="150" t="s">
        <v>137</v>
      </c>
      <c r="E781" s="151" t="s">
        <v>3</v>
      </c>
      <c r="F781" s="152" t="s">
        <v>189</v>
      </c>
      <c r="H781" s="151" t="s">
        <v>3</v>
      </c>
      <c r="L781" s="149"/>
      <c r="M781" s="153"/>
      <c r="N781" s="154"/>
      <c r="O781" s="154"/>
      <c r="P781" s="154"/>
      <c r="Q781" s="154"/>
      <c r="R781" s="154"/>
      <c r="S781" s="154"/>
      <c r="T781" s="155"/>
      <c r="AT781" s="151" t="s">
        <v>137</v>
      </c>
      <c r="AU781" s="151" t="s">
        <v>135</v>
      </c>
      <c r="AV781" s="13" t="s">
        <v>79</v>
      </c>
      <c r="AW781" s="13" t="s">
        <v>33</v>
      </c>
      <c r="AX781" s="13" t="s">
        <v>71</v>
      </c>
      <c r="AY781" s="151" t="s">
        <v>127</v>
      </c>
    </row>
    <row r="782" spans="1:65" s="14" customFormat="1">
      <c r="B782" s="156"/>
      <c r="D782" s="150" t="s">
        <v>137</v>
      </c>
      <c r="E782" s="157" t="s">
        <v>3</v>
      </c>
      <c r="F782" s="158" t="s">
        <v>606</v>
      </c>
      <c r="H782" s="159">
        <v>3.85</v>
      </c>
      <c r="L782" s="156"/>
      <c r="M782" s="160"/>
      <c r="N782" s="161"/>
      <c r="O782" s="161"/>
      <c r="P782" s="161"/>
      <c r="Q782" s="161"/>
      <c r="R782" s="161"/>
      <c r="S782" s="161"/>
      <c r="T782" s="162"/>
      <c r="AT782" s="157" t="s">
        <v>137</v>
      </c>
      <c r="AU782" s="157" t="s">
        <v>135</v>
      </c>
      <c r="AV782" s="14" t="s">
        <v>135</v>
      </c>
      <c r="AW782" s="14" t="s">
        <v>33</v>
      </c>
      <c r="AX782" s="14" t="s">
        <v>71</v>
      </c>
      <c r="AY782" s="157" t="s">
        <v>127</v>
      </c>
    </row>
    <row r="783" spans="1:65" s="13" customFormat="1">
      <c r="B783" s="149"/>
      <c r="D783" s="150" t="s">
        <v>137</v>
      </c>
      <c r="E783" s="151" t="s">
        <v>3</v>
      </c>
      <c r="F783" s="152" t="s">
        <v>501</v>
      </c>
      <c r="H783" s="151" t="s">
        <v>3</v>
      </c>
      <c r="L783" s="149"/>
      <c r="M783" s="153"/>
      <c r="N783" s="154"/>
      <c r="O783" s="154"/>
      <c r="P783" s="154"/>
      <c r="Q783" s="154"/>
      <c r="R783" s="154"/>
      <c r="S783" s="154"/>
      <c r="T783" s="155"/>
      <c r="AT783" s="151" t="s">
        <v>137</v>
      </c>
      <c r="AU783" s="151" t="s">
        <v>135</v>
      </c>
      <c r="AV783" s="13" t="s">
        <v>79</v>
      </c>
      <c r="AW783" s="13" t="s">
        <v>33</v>
      </c>
      <c r="AX783" s="13" t="s">
        <v>71</v>
      </c>
      <c r="AY783" s="151" t="s">
        <v>127</v>
      </c>
    </row>
    <row r="784" spans="1:65" s="14" customFormat="1">
      <c r="B784" s="156"/>
      <c r="D784" s="150" t="s">
        <v>137</v>
      </c>
      <c r="E784" s="157" t="s">
        <v>3</v>
      </c>
      <c r="F784" s="158" t="s">
        <v>502</v>
      </c>
      <c r="H784" s="159">
        <v>56.1</v>
      </c>
      <c r="L784" s="156"/>
      <c r="M784" s="160"/>
      <c r="N784" s="161"/>
      <c r="O784" s="161"/>
      <c r="P784" s="161"/>
      <c r="Q784" s="161"/>
      <c r="R784" s="161"/>
      <c r="S784" s="161"/>
      <c r="T784" s="162"/>
      <c r="AT784" s="157" t="s">
        <v>137</v>
      </c>
      <c r="AU784" s="157" t="s">
        <v>135</v>
      </c>
      <c r="AV784" s="14" t="s">
        <v>135</v>
      </c>
      <c r="AW784" s="14" t="s">
        <v>33</v>
      </c>
      <c r="AX784" s="14" t="s">
        <v>71</v>
      </c>
      <c r="AY784" s="157" t="s">
        <v>127</v>
      </c>
    </row>
    <row r="785" spans="1:65" s="14" customFormat="1">
      <c r="B785" s="156"/>
      <c r="D785" s="150" t="s">
        <v>137</v>
      </c>
      <c r="E785" s="157" t="s">
        <v>3</v>
      </c>
      <c r="F785" s="158" t="s">
        <v>601</v>
      </c>
      <c r="H785" s="159">
        <v>5.3550000000000004</v>
      </c>
      <c r="L785" s="156"/>
      <c r="M785" s="160"/>
      <c r="N785" s="161"/>
      <c r="O785" s="161"/>
      <c r="P785" s="161"/>
      <c r="Q785" s="161"/>
      <c r="R785" s="161"/>
      <c r="S785" s="161"/>
      <c r="T785" s="162"/>
      <c r="AT785" s="157" t="s">
        <v>137</v>
      </c>
      <c r="AU785" s="157" t="s">
        <v>135</v>
      </c>
      <c r="AV785" s="14" t="s">
        <v>135</v>
      </c>
      <c r="AW785" s="14" t="s">
        <v>33</v>
      </c>
      <c r="AX785" s="14" t="s">
        <v>71</v>
      </c>
      <c r="AY785" s="157" t="s">
        <v>127</v>
      </c>
    </row>
    <row r="786" spans="1:65" s="15" customFormat="1">
      <c r="B786" s="163"/>
      <c r="D786" s="150" t="s">
        <v>137</v>
      </c>
      <c r="E786" s="164" t="s">
        <v>3</v>
      </c>
      <c r="F786" s="165" t="s">
        <v>142</v>
      </c>
      <c r="H786" s="166">
        <v>65.305000000000007</v>
      </c>
      <c r="L786" s="163"/>
      <c r="M786" s="167"/>
      <c r="N786" s="168"/>
      <c r="O786" s="168"/>
      <c r="P786" s="168"/>
      <c r="Q786" s="168"/>
      <c r="R786" s="168"/>
      <c r="S786" s="168"/>
      <c r="T786" s="169"/>
      <c r="AT786" s="164" t="s">
        <v>137</v>
      </c>
      <c r="AU786" s="164" t="s">
        <v>135</v>
      </c>
      <c r="AV786" s="15" t="s">
        <v>134</v>
      </c>
      <c r="AW786" s="15" t="s">
        <v>33</v>
      </c>
      <c r="AX786" s="15" t="s">
        <v>79</v>
      </c>
      <c r="AY786" s="164" t="s">
        <v>127</v>
      </c>
    </row>
    <row r="787" spans="1:65" s="2" customFormat="1" ht="24" customHeight="1">
      <c r="A787" s="31"/>
      <c r="B787" s="136"/>
      <c r="C787" s="170" t="s">
        <v>1033</v>
      </c>
      <c r="D787" s="170" t="s">
        <v>179</v>
      </c>
      <c r="E787" s="171" t="s">
        <v>1034</v>
      </c>
      <c r="F787" s="172" t="s">
        <v>1035</v>
      </c>
      <c r="G787" s="173" t="s">
        <v>132</v>
      </c>
      <c r="H787" s="174">
        <v>75.100999999999999</v>
      </c>
      <c r="I787" s="175"/>
      <c r="J787" s="175">
        <f>ROUND(I787*H787,2)</f>
        <v>0</v>
      </c>
      <c r="K787" s="172" t="s">
        <v>133</v>
      </c>
      <c r="L787" s="176"/>
      <c r="M787" s="177" t="s">
        <v>3</v>
      </c>
      <c r="N787" s="178" t="s">
        <v>43</v>
      </c>
      <c r="O787" s="145">
        <v>0</v>
      </c>
      <c r="P787" s="145">
        <f>O787*H787</f>
        <v>0</v>
      </c>
      <c r="Q787" s="145">
        <v>1.9199999999999998E-2</v>
      </c>
      <c r="R787" s="145">
        <f>Q787*H787</f>
        <v>1.4419391999999998</v>
      </c>
      <c r="S787" s="145">
        <v>0</v>
      </c>
      <c r="T787" s="146">
        <f>S787*H787</f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47" t="s">
        <v>343</v>
      </c>
      <c r="AT787" s="147" t="s">
        <v>179</v>
      </c>
      <c r="AU787" s="147" t="s">
        <v>135</v>
      </c>
      <c r="AY787" s="19" t="s">
        <v>127</v>
      </c>
      <c r="BE787" s="148">
        <f>IF(N787="základní",J787,0)</f>
        <v>0</v>
      </c>
      <c r="BF787" s="148">
        <f>IF(N787="snížená",J787,0)</f>
        <v>0</v>
      </c>
      <c r="BG787" s="148">
        <f>IF(N787="zákl. přenesená",J787,0)</f>
        <v>0</v>
      </c>
      <c r="BH787" s="148">
        <f>IF(N787="sníž. přenesená",J787,0)</f>
        <v>0</v>
      </c>
      <c r="BI787" s="148">
        <f>IF(N787="nulová",J787,0)</f>
        <v>0</v>
      </c>
      <c r="BJ787" s="19" t="s">
        <v>135</v>
      </c>
      <c r="BK787" s="148">
        <f>ROUND(I787*H787,2)</f>
        <v>0</v>
      </c>
      <c r="BL787" s="19" t="s">
        <v>223</v>
      </c>
      <c r="BM787" s="147" t="s">
        <v>1036</v>
      </c>
    </row>
    <row r="788" spans="1:65" s="14" customFormat="1">
      <c r="B788" s="156"/>
      <c r="D788" s="150" t="s">
        <v>137</v>
      </c>
      <c r="F788" s="158" t="s">
        <v>1037</v>
      </c>
      <c r="H788" s="159">
        <v>75.100999999999999</v>
      </c>
      <c r="L788" s="156"/>
      <c r="M788" s="160"/>
      <c r="N788" s="161"/>
      <c r="O788" s="161"/>
      <c r="P788" s="161"/>
      <c r="Q788" s="161"/>
      <c r="R788" s="161"/>
      <c r="S788" s="161"/>
      <c r="T788" s="162"/>
      <c r="AT788" s="157" t="s">
        <v>137</v>
      </c>
      <c r="AU788" s="157" t="s">
        <v>135</v>
      </c>
      <c r="AV788" s="14" t="s">
        <v>135</v>
      </c>
      <c r="AW788" s="14" t="s">
        <v>4</v>
      </c>
      <c r="AX788" s="14" t="s">
        <v>79</v>
      </c>
      <c r="AY788" s="157" t="s">
        <v>127</v>
      </c>
    </row>
    <row r="789" spans="1:65" s="2" customFormat="1" ht="24" customHeight="1">
      <c r="A789" s="31"/>
      <c r="B789" s="136"/>
      <c r="C789" s="137" t="s">
        <v>1038</v>
      </c>
      <c r="D789" s="137" t="s">
        <v>129</v>
      </c>
      <c r="E789" s="138" t="s">
        <v>1039</v>
      </c>
      <c r="F789" s="139" t="s">
        <v>1040</v>
      </c>
      <c r="G789" s="140" t="s">
        <v>132</v>
      </c>
      <c r="H789" s="141">
        <v>73.59</v>
      </c>
      <c r="I789" s="142"/>
      <c r="J789" s="142">
        <f>ROUND(I789*H789,2)</f>
        <v>0</v>
      </c>
      <c r="K789" s="139" t="s">
        <v>133</v>
      </c>
      <c r="L789" s="32"/>
      <c r="M789" s="143" t="s">
        <v>3</v>
      </c>
      <c r="N789" s="144" t="s">
        <v>43</v>
      </c>
      <c r="O789" s="145">
        <v>4.3999999999999997E-2</v>
      </c>
      <c r="P789" s="145">
        <f>O789*H789</f>
        <v>3.2379600000000002</v>
      </c>
      <c r="Q789" s="145">
        <v>2.9999999999999997E-4</v>
      </c>
      <c r="R789" s="145">
        <f>Q789*H789</f>
        <v>2.2076999999999999E-2</v>
      </c>
      <c r="S789" s="145">
        <v>0</v>
      </c>
      <c r="T789" s="146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47" t="s">
        <v>223</v>
      </c>
      <c r="AT789" s="147" t="s">
        <v>129</v>
      </c>
      <c r="AU789" s="147" t="s">
        <v>135</v>
      </c>
      <c r="AY789" s="19" t="s">
        <v>127</v>
      </c>
      <c r="BE789" s="148">
        <f>IF(N789="základní",J789,0)</f>
        <v>0</v>
      </c>
      <c r="BF789" s="148">
        <f>IF(N789="snížená",J789,0)</f>
        <v>0</v>
      </c>
      <c r="BG789" s="148">
        <f>IF(N789="zákl. přenesená",J789,0)</f>
        <v>0</v>
      </c>
      <c r="BH789" s="148">
        <f>IF(N789="sníž. přenesená",J789,0)</f>
        <v>0</v>
      </c>
      <c r="BI789" s="148">
        <f>IF(N789="nulová",J789,0)</f>
        <v>0</v>
      </c>
      <c r="BJ789" s="19" t="s">
        <v>135</v>
      </c>
      <c r="BK789" s="148">
        <f>ROUND(I789*H789,2)</f>
        <v>0</v>
      </c>
      <c r="BL789" s="19" t="s">
        <v>223</v>
      </c>
      <c r="BM789" s="147" t="s">
        <v>1041</v>
      </c>
    </row>
    <row r="790" spans="1:65" s="14" customFormat="1">
      <c r="B790" s="156"/>
      <c r="D790" s="150" t="s">
        <v>137</v>
      </c>
      <c r="E790" s="157" t="s">
        <v>3</v>
      </c>
      <c r="F790" s="158" t="s">
        <v>1042</v>
      </c>
      <c r="H790" s="159">
        <v>8.2850000000000001</v>
      </c>
      <c r="L790" s="156"/>
      <c r="M790" s="160"/>
      <c r="N790" s="161"/>
      <c r="O790" s="161"/>
      <c r="P790" s="161"/>
      <c r="Q790" s="161"/>
      <c r="R790" s="161"/>
      <c r="S790" s="161"/>
      <c r="T790" s="162"/>
      <c r="AT790" s="157" t="s">
        <v>137</v>
      </c>
      <c r="AU790" s="157" t="s">
        <v>135</v>
      </c>
      <c r="AV790" s="14" t="s">
        <v>135</v>
      </c>
      <c r="AW790" s="14" t="s">
        <v>33</v>
      </c>
      <c r="AX790" s="14" t="s">
        <v>71</v>
      </c>
      <c r="AY790" s="157" t="s">
        <v>127</v>
      </c>
    </row>
    <row r="791" spans="1:65" s="14" customFormat="1">
      <c r="B791" s="156"/>
      <c r="D791" s="150" t="s">
        <v>137</v>
      </c>
      <c r="E791" s="157" t="s">
        <v>3</v>
      </c>
      <c r="F791" s="158" t="s">
        <v>1043</v>
      </c>
      <c r="H791" s="159">
        <v>65.305000000000007</v>
      </c>
      <c r="L791" s="156"/>
      <c r="M791" s="160"/>
      <c r="N791" s="161"/>
      <c r="O791" s="161"/>
      <c r="P791" s="161"/>
      <c r="Q791" s="161"/>
      <c r="R791" s="161"/>
      <c r="S791" s="161"/>
      <c r="T791" s="162"/>
      <c r="AT791" s="157" t="s">
        <v>137</v>
      </c>
      <c r="AU791" s="157" t="s">
        <v>135</v>
      </c>
      <c r="AV791" s="14" t="s">
        <v>135</v>
      </c>
      <c r="AW791" s="14" t="s">
        <v>33</v>
      </c>
      <c r="AX791" s="14" t="s">
        <v>71</v>
      </c>
      <c r="AY791" s="157" t="s">
        <v>127</v>
      </c>
    </row>
    <row r="792" spans="1:65" s="15" customFormat="1">
      <c r="B792" s="163"/>
      <c r="D792" s="150" t="s">
        <v>137</v>
      </c>
      <c r="E792" s="164" t="s">
        <v>3</v>
      </c>
      <c r="F792" s="165" t="s">
        <v>142</v>
      </c>
      <c r="H792" s="166">
        <v>73.59</v>
      </c>
      <c r="L792" s="163"/>
      <c r="M792" s="167"/>
      <c r="N792" s="168"/>
      <c r="O792" s="168"/>
      <c r="P792" s="168"/>
      <c r="Q792" s="168"/>
      <c r="R792" s="168"/>
      <c r="S792" s="168"/>
      <c r="T792" s="169"/>
      <c r="AT792" s="164" t="s">
        <v>137</v>
      </c>
      <c r="AU792" s="164" t="s">
        <v>135</v>
      </c>
      <c r="AV792" s="15" t="s">
        <v>134</v>
      </c>
      <c r="AW792" s="15" t="s">
        <v>33</v>
      </c>
      <c r="AX792" s="15" t="s">
        <v>79</v>
      </c>
      <c r="AY792" s="164" t="s">
        <v>127</v>
      </c>
    </row>
    <row r="793" spans="1:65" s="2" customFormat="1" ht="24" customHeight="1">
      <c r="A793" s="31"/>
      <c r="B793" s="136"/>
      <c r="C793" s="137" t="s">
        <v>1044</v>
      </c>
      <c r="D793" s="137" t="s">
        <v>129</v>
      </c>
      <c r="E793" s="138" t="s">
        <v>1045</v>
      </c>
      <c r="F793" s="139" t="s">
        <v>1046</v>
      </c>
      <c r="G793" s="140" t="s">
        <v>275</v>
      </c>
      <c r="H793" s="141">
        <v>83</v>
      </c>
      <c r="I793" s="142"/>
      <c r="J793" s="142">
        <f>ROUND(I793*H793,2)</f>
        <v>0</v>
      </c>
      <c r="K793" s="139" t="s">
        <v>133</v>
      </c>
      <c r="L793" s="32"/>
      <c r="M793" s="143" t="s">
        <v>3</v>
      </c>
      <c r="N793" s="144" t="s">
        <v>43</v>
      </c>
      <c r="O793" s="145">
        <v>0.11</v>
      </c>
      <c r="P793" s="145">
        <f>O793*H793</f>
        <v>9.1300000000000008</v>
      </c>
      <c r="Q793" s="145">
        <v>3.3500000000000001E-4</v>
      </c>
      <c r="R793" s="145">
        <f>Q793*H793</f>
        <v>2.7805E-2</v>
      </c>
      <c r="S793" s="145">
        <v>0</v>
      </c>
      <c r="T793" s="146">
        <f>S793*H793</f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47" t="s">
        <v>223</v>
      </c>
      <c r="AT793" s="147" t="s">
        <v>129</v>
      </c>
      <c r="AU793" s="147" t="s">
        <v>135</v>
      </c>
      <c r="AY793" s="19" t="s">
        <v>127</v>
      </c>
      <c r="BE793" s="148">
        <f>IF(N793="základní",J793,0)</f>
        <v>0</v>
      </c>
      <c r="BF793" s="148">
        <f>IF(N793="snížená",J793,0)</f>
        <v>0</v>
      </c>
      <c r="BG793" s="148">
        <f>IF(N793="zákl. přenesená",J793,0)</f>
        <v>0</v>
      </c>
      <c r="BH793" s="148">
        <f>IF(N793="sníž. přenesená",J793,0)</f>
        <v>0</v>
      </c>
      <c r="BI793" s="148">
        <f>IF(N793="nulová",J793,0)</f>
        <v>0</v>
      </c>
      <c r="BJ793" s="19" t="s">
        <v>135</v>
      </c>
      <c r="BK793" s="148">
        <f>ROUND(I793*H793,2)</f>
        <v>0</v>
      </c>
      <c r="BL793" s="19" t="s">
        <v>223</v>
      </c>
      <c r="BM793" s="147" t="s">
        <v>1047</v>
      </c>
    </row>
    <row r="794" spans="1:65" s="13" customFormat="1">
      <c r="B794" s="149"/>
      <c r="D794" s="150" t="s">
        <v>137</v>
      </c>
      <c r="E794" s="151" t="s">
        <v>3</v>
      </c>
      <c r="F794" s="152" t="s">
        <v>138</v>
      </c>
      <c r="H794" s="151" t="s">
        <v>3</v>
      </c>
      <c r="L794" s="149"/>
      <c r="M794" s="153"/>
      <c r="N794" s="154"/>
      <c r="O794" s="154"/>
      <c r="P794" s="154"/>
      <c r="Q794" s="154"/>
      <c r="R794" s="154"/>
      <c r="S794" s="154"/>
      <c r="T794" s="155"/>
      <c r="AT794" s="151" t="s">
        <v>137</v>
      </c>
      <c r="AU794" s="151" t="s">
        <v>135</v>
      </c>
      <c r="AV794" s="13" t="s">
        <v>79</v>
      </c>
      <c r="AW794" s="13" t="s">
        <v>33</v>
      </c>
      <c r="AX794" s="13" t="s">
        <v>71</v>
      </c>
      <c r="AY794" s="151" t="s">
        <v>127</v>
      </c>
    </row>
    <row r="795" spans="1:65" s="14" customFormat="1">
      <c r="B795" s="156"/>
      <c r="D795" s="150" t="s">
        <v>137</v>
      </c>
      <c r="E795" s="157" t="s">
        <v>3</v>
      </c>
      <c r="F795" s="158" t="s">
        <v>1048</v>
      </c>
      <c r="H795" s="159">
        <v>83</v>
      </c>
      <c r="L795" s="156"/>
      <c r="M795" s="160"/>
      <c r="N795" s="161"/>
      <c r="O795" s="161"/>
      <c r="P795" s="161"/>
      <c r="Q795" s="161"/>
      <c r="R795" s="161"/>
      <c r="S795" s="161"/>
      <c r="T795" s="162"/>
      <c r="AT795" s="157" t="s">
        <v>137</v>
      </c>
      <c r="AU795" s="157" t="s">
        <v>135</v>
      </c>
      <c r="AV795" s="14" t="s">
        <v>135</v>
      </c>
      <c r="AW795" s="14" t="s">
        <v>33</v>
      </c>
      <c r="AX795" s="14" t="s">
        <v>79</v>
      </c>
      <c r="AY795" s="157" t="s">
        <v>127</v>
      </c>
    </row>
    <row r="796" spans="1:65" s="2" customFormat="1" ht="24" customHeight="1">
      <c r="A796" s="31"/>
      <c r="B796" s="136"/>
      <c r="C796" s="170" t="s">
        <v>1049</v>
      </c>
      <c r="D796" s="170" t="s">
        <v>179</v>
      </c>
      <c r="E796" s="171" t="s">
        <v>1050</v>
      </c>
      <c r="F796" s="172" t="s">
        <v>1051</v>
      </c>
      <c r="G796" s="173" t="s">
        <v>275</v>
      </c>
      <c r="H796" s="174">
        <v>91.3</v>
      </c>
      <c r="I796" s="175"/>
      <c r="J796" s="175">
        <f>ROUND(I796*H796,2)</f>
        <v>0</v>
      </c>
      <c r="K796" s="172" t="s">
        <v>133</v>
      </c>
      <c r="L796" s="176"/>
      <c r="M796" s="177" t="s">
        <v>3</v>
      </c>
      <c r="N796" s="178" t="s">
        <v>43</v>
      </c>
      <c r="O796" s="145">
        <v>0</v>
      </c>
      <c r="P796" s="145">
        <f>O796*H796</f>
        <v>0</v>
      </c>
      <c r="Q796" s="145">
        <v>5.0000000000000002E-5</v>
      </c>
      <c r="R796" s="145">
        <f>Q796*H796</f>
        <v>4.5650000000000005E-3</v>
      </c>
      <c r="S796" s="145">
        <v>0</v>
      </c>
      <c r="T796" s="146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47" t="s">
        <v>343</v>
      </c>
      <c r="AT796" s="147" t="s">
        <v>179</v>
      </c>
      <c r="AU796" s="147" t="s">
        <v>135</v>
      </c>
      <c r="AY796" s="19" t="s">
        <v>127</v>
      </c>
      <c r="BE796" s="148">
        <f>IF(N796="základní",J796,0)</f>
        <v>0</v>
      </c>
      <c r="BF796" s="148">
        <f>IF(N796="snížená",J796,0)</f>
        <v>0</v>
      </c>
      <c r="BG796" s="148">
        <f>IF(N796="zákl. přenesená",J796,0)</f>
        <v>0</v>
      </c>
      <c r="BH796" s="148">
        <f>IF(N796="sníž. přenesená",J796,0)</f>
        <v>0</v>
      </c>
      <c r="BI796" s="148">
        <f>IF(N796="nulová",J796,0)</f>
        <v>0</v>
      </c>
      <c r="BJ796" s="19" t="s">
        <v>135</v>
      </c>
      <c r="BK796" s="148">
        <f>ROUND(I796*H796,2)</f>
        <v>0</v>
      </c>
      <c r="BL796" s="19" t="s">
        <v>223</v>
      </c>
      <c r="BM796" s="147" t="s">
        <v>1052</v>
      </c>
    </row>
    <row r="797" spans="1:65" s="14" customFormat="1">
      <c r="B797" s="156"/>
      <c r="D797" s="150" t="s">
        <v>137</v>
      </c>
      <c r="F797" s="158" t="s">
        <v>1053</v>
      </c>
      <c r="H797" s="159">
        <v>91.3</v>
      </c>
      <c r="L797" s="156"/>
      <c r="M797" s="160"/>
      <c r="N797" s="161"/>
      <c r="O797" s="161"/>
      <c r="P797" s="161"/>
      <c r="Q797" s="161"/>
      <c r="R797" s="161"/>
      <c r="S797" s="161"/>
      <c r="T797" s="162"/>
      <c r="AT797" s="157" t="s">
        <v>137</v>
      </c>
      <c r="AU797" s="157" t="s">
        <v>135</v>
      </c>
      <c r="AV797" s="14" t="s">
        <v>135</v>
      </c>
      <c r="AW797" s="14" t="s">
        <v>4</v>
      </c>
      <c r="AX797" s="14" t="s">
        <v>79</v>
      </c>
      <c r="AY797" s="157" t="s">
        <v>127</v>
      </c>
    </row>
    <row r="798" spans="1:65" s="2" customFormat="1" ht="36" customHeight="1">
      <c r="A798" s="31"/>
      <c r="B798" s="136"/>
      <c r="C798" s="137" t="s">
        <v>1054</v>
      </c>
      <c r="D798" s="137" t="s">
        <v>129</v>
      </c>
      <c r="E798" s="138" t="s">
        <v>1055</v>
      </c>
      <c r="F798" s="139" t="s">
        <v>1056</v>
      </c>
      <c r="G798" s="140" t="s">
        <v>728</v>
      </c>
      <c r="H798" s="141">
        <v>1979.2280000000001</v>
      </c>
      <c r="I798" s="142"/>
      <c r="J798" s="142">
        <f>ROUND(I798*H798,2)</f>
        <v>0</v>
      </c>
      <c r="K798" s="139" t="s">
        <v>133</v>
      </c>
      <c r="L798" s="32"/>
      <c r="M798" s="143" t="s">
        <v>3</v>
      </c>
      <c r="N798" s="144" t="s">
        <v>43</v>
      </c>
      <c r="O798" s="145">
        <v>0</v>
      </c>
      <c r="P798" s="145">
        <f>O798*H798</f>
        <v>0</v>
      </c>
      <c r="Q798" s="145">
        <v>0</v>
      </c>
      <c r="R798" s="145">
        <f>Q798*H798</f>
        <v>0</v>
      </c>
      <c r="S798" s="145">
        <v>0</v>
      </c>
      <c r="T798" s="146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47" t="s">
        <v>223</v>
      </c>
      <c r="AT798" s="147" t="s">
        <v>129</v>
      </c>
      <c r="AU798" s="147" t="s">
        <v>135</v>
      </c>
      <c r="AY798" s="19" t="s">
        <v>127</v>
      </c>
      <c r="BE798" s="148">
        <f>IF(N798="základní",J798,0)</f>
        <v>0</v>
      </c>
      <c r="BF798" s="148">
        <f>IF(N798="snížená",J798,0)</f>
        <v>0</v>
      </c>
      <c r="BG798" s="148">
        <f>IF(N798="zákl. přenesená",J798,0)</f>
        <v>0</v>
      </c>
      <c r="BH798" s="148">
        <f>IF(N798="sníž. přenesená",J798,0)</f>
        <v>0</v>
      </c>
      <c r="BI798" s="148">
        <f>IF(N798="nulová",J798,0)</f>
        <v>0</v>
      </c>
      <c r="BJ798" s="19" t="s">
        <v>135</v>
      </c>
      <c r="BK798" s="148">
        <f>ROUND(I798*H798,2)</f>
        <v>0</v>
      </c>
      <c r="BL798" s="19" t="s">
        <v>223</v>
      </c>
      <c r="BM798" s="147" t="s">
        <v>1057</v>
      </c>
    </row>
    <row r="799" spans="1:65" s="12" customFormat="1" ht="22.9" customHeight="1">
      <c r="B799" s="124"/>
      <c r="D799" s="125" t="s">
        <v>70</v>
      </c>
      <c r="E799" s="134" t="s">
        <v>1058</v>
      </c>
      <c r="F799" s="134" t="s">
        <v>1059</v>
      </c>
      <c r="J799" s="135">
        <f>BK799</f>
        <v>0</v>
      </c>
      <c r="L799" s="124"/>
      <c r="M799" s="128"/>
      <c r="N799" s="129"/>
      <c r="O799" s="129"/>
      <c r="P799" s="130">
        <f>SUM(P800:P821)</f>
        <v>34.749901999999999</v>
      </c>
      <c r="Q799" s="129"/>
      <c r="R799" s="130">
        <f>SUM(R800:R821)</f>
        <v>2.7260755696000002E-2</v>
      </c>
      <c r="S799" s="129"/>
      <c r="T799" s="131">
        <f>SUM(T800:T821)</f>
        <v>0</v>
      </c>
      <c r="AR799" s="125" t="s">
        <v>135</v>
      </c>
      <c r="AT799" s="132" t="s">
        <v>70</v>
      </c>
      <c r="AU799" s="132" t="s">
        <v>79</v>
      </c>
      <c r="AY799" s="125" t="s">
        <v>127</v>
      </c>
      <c r="BK799" s="133">
        <f>SUM(BK800:BK821)</f>
        <v>0</v>
      </c>
    </row>
    <row r="800" spans="1:65" s="2" customFormat="1" ht="24" customHeight="1">
      <c r="A800" s="31"/>
      <c r="B800" s="136"/>
      <c r="C800" s="137" t="s">
        <v>1060</v>
      </c>
      <c r="D800" s="137" t="s">
        <v>129</v>
      </c>
      <c r="E800" s="138" t="s">
        <v>1061</v>
      </c>
      <c r="F800" s="139" t="s">
        <v>1062</v>
      </c>
      <c r="G800" s="140" t="s">
        <v>132</v>
      </c>
      <c r="H800" s="141">
        <v>65.878</v>
      </c>
      <c r="I800" s="142"/>
      <c r="J800" s="142">
        <f>ROUND(I800*H800,2)</f>
        <v>0</v>
      </c>
      <c r="K800" s="139" t="s">
        <v>133</v>
      </c>
      <c r="L800" s="32"/>
      <c r="M800" s="143" t="s">
        <v>3</v>
      </c>
      <c r="N800" s="144" t="s">
        <v>43</v>
      </c>
      <c r="O800" s="145">
        <v>9.2999999999999999E-2</v>
      </c>
      <c r="P800" s="145">
        <f>O800*H800</f>
        <v>6.1266540000000003</v>
      </c>
      <c r="Q800" s="145">
        <v>2.4232000000000001E-5</v>
      </c>
      <c r="R800" s="145">
        <f>Q800*H800</f>
        <v>1.5963556960000001E-3</v>
      </c>
      <c r="S800" s="145">
        <v>0</v>
      </c>
      <c r="T800" s="146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47" t="s">
        <v>223</v>
      </c>
      <c r="AT800" s="147" t="s">
        <v>129</v>
      </c>
      <c r="AU800" s="147" t="s">
        <v>135</v>
      </c>
      <c r="AY800" s="19" t="s">
        <v>127</v>
      </c>
      <c r="BE800" s="148">
        <f>IF(N800="základní",J800,0)</f>
        <v>0</v>
      </c>
      <c r="BF800" s="148">
        <f>IF(N800="snížená",J800,0)</f>
        <v>0</v>
      </c>
      <c r="BG800" s="148">
        <f>IF(N800="zákl. přenesená",J800,0)</f>
        <v>0</v>
      </c>
      <c r="BH800" s="148">
        <f>IF(N800="sníž. přenesená",J800,0)</f>
        <v>0</v>
      </c>
      <c r="BI800" s="148">
        <f>IF(N800="nulová",J800,0)</f>
        <v>0</v>
      </c>
      <c r="BJ800" s="19" t="s">
        <v>135</v>
      </c>
      <c r="BK800" s="148">
        <f>ROUND(I800*H800,2)</f>
        <v>0</v>
      </c>
      <c r="BL800" s="19" t="s">
        <v>223</v>
      </c>
      <c r="BM800" s="147" t="s">
        <v>1063</v>
      </c>
    </row>
    <row r="801" spans="1:65" s="13" customFormat="1">
      <c r="B801" s="149"/>
      <c r="D801" s="150" t="s">
        <v>137</v>
      </c>
      <c r="E801" s="151" t="s">
        <v>3</v>
      </c>
      <c r="F801" s="152" t="s">
        <v>138</v>
      </c>
      <c r="H801" s="151" t="s">
        <v>3</v>
      </c>
      <c r="L801" s="149"/>
      <c r="M801" s="153"/>
      <c r="N801" s="154"/>
      <c r="O801" s="154"/>
      <c r="P801" s="154"/>
      <c r="Q801" s="154"/>
      <c r="R801" s="154"/>
      <c r="S801" s="154"/>
      <c r="T801" s="155"/>
      <c r="AT801" s="151" t="s">
        <v>137</v>
      </c>
      <c r="AU801" s="151" t="s">
        <v>135</v>
      </c>
      <c r="AV801" s="13" t="s">
        <v>79</v>
      </c>
      <c r="AW801" s="13" t="s">
        <v>33</v>
      </c>
      <c r="AX801" s="13" t="s">
        <v>71</v>
      </c>
      <c r="AY801" s="151" t="s">
        <v>127</v>
      </c>
    </row>
    <row r="802" spans="1:65" s="13" customFormat="1">
      <c r="B802" s="149"/>
      <c r="D802" s="150" t="s">
        <v>137</v>
      </c>
      <c r="E802" s="151" t="s">
        <v>3</v>
      </c>
      <c r="F802" s="152" t="s">
        <v>1064</v>
      </c>
      <c r="H802" s="151" t="s">
        <v>3</v>
      </c>
      <c r="L802" s="149"/>
      <c r="M802" s="153"/>
      <c r="N802" s="154"/>
      <c r="O802" s="154"/>
      <c r="P802" s="154"/>
      <c r="Q802" s="154"/>
      <c r="R802" s="154"/>
      <c r="S802" s="154"/>
      <c r="T802" s="155"/>
      <c r="AT802" s="151" t="s">
        <v>137</v>
      </c>
      <c r="AU802" s="151" t="s">
        <v>135</v>
      </c>
      <c r="AV802" s="13" t="s">
        <v>79</v>
      </c>
      <c r="AW802" s="13" t="s">
        <v>33</v>
      </c>
      <c r="AX802" s="13" t="s">
        <v>71</v>
      </c>
      <c r="AY802" s="151" t="s">
        <v>127</v>
      </c>
    </row>
    <row r="803" spans="1:65" s="14" customFormat="1">
      <c r="B803" s="156"/>
      <c r="D803" s="150" t="s">
        <v>137</v>
      </c>
      <c r="E803" s="157" t="s">
        <v>3</v>
      </c>
      <c r="F803" s="158" t="s">
        <v>835</v>
      </c>
      <c r="H803" s="159">
        <v>82.751999999999995</v>
      </c>
      <c r="L803" s="156"/>
      <c r="M803" s="160"/>
      <c r="N803" s="161"/>
      <c r="O803" s="161"/>
      <c r="P803" s="161"/>
      <c r="Q803" s="161"/>
      <c r="R803" s="161"/>
      <c r="S803" s="161"/>
      <c r="T803" s="162"/>
      <c r="AT803" s="157" t="s">
        <v>137</v>
      </c>
      <c r="AU803" s="157" t="s">
        <v>135</v>
      </c>
      <c r="AV803" s="14" t="s">
        <v>135</v>
      </c>
      <c r="AW803" s="14" t="s">
        <v>33</v>
      </c>
      <c r="AX803" s="14" t="s">
        <v>71</v>
      </c>
      <c r="AY803" s="157" t="s">
        <v>127</v>
      </c>
    </row>
    <row r="804" spans="1:65" s="14" customFormat="1">
      <c r="B804" s="156"/>
      <c r="D804" s="150" t="s">
        <v>137</v>
      </c>
      <c r="E804" s="157" t="s">
        <v>3</v>
      </c>
      <c r="F804" s="158" t="s">
        <v>836</v>
      </c>
      <c r="H804" s="159">
        <v>11.36</v>
      </c>
      <c r="L804" s="156"/>
      <c r="M804" s="160"/>
      <c r="N804" s="161"/>
      <c r="O804" s="161"/>
      <c r="P804" s="161"/>
      <c r="Q804" s="161"/>
      <c r="R804" s="161"/>
      <c r="S804" s="161"/>
      <c r="T804" s="162"/>
      <c r="AT804" s="157" t="s">
        <v>137</v>
      </c>
      <c r="AU804" s="157" t="s">
        <v>135</v>
      </c>
      <c r="AV804" s="14" t="s">
        <v>135</v>
      </c>
      <c r="AW804" s="14" t="s">
        <v>33</v>
      </c>
      <c r="AX804" s="14" t="s">
        <v>71</v>
      </c>
      <c r="AY804" s="157" t="s">
        <v>127</v>
      </c>
    </row>
    <row r="805" spans="1:65" s="15" customFormat="1">
      <c r="B805" s="163"/>
      <c r="D805" s="150" t="s">
        <v>137</v>
      </c>
      <c r="E805" s="164" t="s">
        <v>3</v>
      </c>
      <c r="F805" s="165" t="s">
        <v>142</v>
      </c>
      <c r="H805" s="166">
        <v>94.111999999999995</v>
      </c>
      <c r="L805" s="163"/>
      <c r="M805" s="167"/>
      <c r="N805" s="168"/>
      <c r="O805" s="168"/>
      <c r="P805" s="168"/>
      <c r="Q805" s="168"/>
      <c r="R805" s="168"/>
      <c r="S805" s="168"/>
      <c r="T805" s="169"/>
      <c r="AT805" s="164" t="s">
        <v>137</v>
      </c>
      <c r="AU805" s="164" t="s">
        <v>135</v>
      </c>
      <c r="AV805" s="15" t="s">
        <v>134</v>
      </c>
      <c r="AW805" s="15" t="s">
        <v>33</v>
      </c>
      <c r="AX805" s="15" t="s">
        <v>71</v>
      </c>
      <c r="AY805" s="164" t="s">
        <v>127</v>
      </c>
    </row>
    <row r="806" spans="1:65" s="14" customFormat="1">
      <c r="B806" s="156"/>
      <c r="D806" s="150" t="s">
        <v>137</v>
      </c>
      <c r="E806" s="157" t="s">
        <v>3</v>
      </c>
      <c r="F806" s="158" t="s">
        <v>1065</v>
      </c>
      <c r="H806" s="159">
        <v>65.878</v>
      </c>
      <c r="L806" s="156"/>
      <c r="M806" s="160"/>
      <c r="N806" s="161"/>
      <c r="O806" s="161"/>
      <c r="P806" s="161"/>
      <c r="Q806" s="161"/>
      <c r="R806" s="161"/>
      <c r="S806" s="161"/>
      <c r="T806" s="162"/>
      <c r="AT806" s="157" t="s">
        <v>137</v>
      </c>
      <c r="AU806" s="157" t="s">
        <v>135</v>
      </c>
      <c r="AV806" s="14" t="s">
        <v>135</v>
      </c>
      <c r="AW806" s="14" t="s">
        <v>33</v>
      </c>
      <c r="AX806" s="14" t="s">
        <v>79</v>
      </c>
      <c r="AY806" s="157" t="s">
        <v>127</v>
      </c>
    </row>
    <row r="807" spans="1:65" s="2" customFormat="1" ht="24" customHeight="1">
      <c r="A807" s="31"/>
      <c r="B807" s="136"/>
      <c r="C807" s="137" t="s">
        <v>1066</v>
      </c>
      <c r="D807" s="137" t="s">
        <v>129</v>
      </c>
      <c r="E807" s="138" t="s">
        <v>1067</v>
      </c>
      <c r="F807" s="139" t="s">
        <v>1068</v>
      </c>
      <c r="G807" s="140" t="s">
        <v>132</v>
      </c>
      <c r="H807" s="141">
        <v>94.111999999999995</v>
      </c>
      <c r="I807" s="142"/>
      <c r="J807" s="142">
        <f>ROUND(I807*H807,2)</f>
        <v>0</v>
      </c>
      <c r="K807" s="139" t="s">
        <v>133</v>
      </c>
      <c r="L807" s="32"/>
      <c r="M807" s="143" t="s">
        <v>3</v>
      </c>
      <c r="N807" s="144" t="s">
        <v>43</v>
      </c>
      <c r="O807" s="145">
        <v>0.154</v>
      </c>
      <c r="P807" s="145">
        <f>O807*H807</f>
        <v>14.493247999999999</v>
      </c>
      <c r="Q807" s="145">
        <v>1.6875000000000001E-4</v>
      </c>
      <c r="R807" s="145">
        <f>Q807*H807</f>
        <v>1.58814E-2</v>
      </c>
      <c r="S807" s="145">
        <v>0</v>
      </c>
      <c r="T807" s="146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47" t="s">
        <v>223</v>
      </c>
      <c r="AT807" s="147" t="s">
        <v>129</v>
      </c>
      <c r="AU807" s="147" t="s">
        <v>135</v>
      </c>
      <c r="AY807" s="19" t="s">
        <v>127</v>
      </c>
      <c r="BE807" s="148">
        <f>IF(N807="základní",J807,0)</f>
        <v>0</v>
      </c>
      <c r="BF807" s="148">
        <f>IF(N807="snížená",J807,0)</f>
        <v>0</v>
      </c>
      <c r="BG807" s="148">
        <f>IF(N807="zákl. přenesená",J807,0)</f>
        <v>0</v>
      </c>
      <c r="BH807" s="148">
        <f>IF(N807="sníž. přenesená",J807,0)</f>
        <v>0</v>
      </c>
      <c r="BI807" s="148">
        <f>IF(N807="nulová",J807,0)</f>
        <v>0</v>
      </c>
      <c r="BJ807" s="19" t="s">
        <v>135</v>
      </c>
      <c r="BK807" s="148">
        <f>ROUND(I807*H807,2)</f>
        <v>0</v>
      </c>
      <c r="BL807" s="19" t="s">
        <v>223</v>
      </c>
      <c r="BM807" s="147" t="s">
        <v>1069</v>
      </c>
    </row>
    <row r="808" spans="1:65" s="13" customFormat="1">
      <c r="B808" s="149"/>
      <c r="D808" s="150" t="s">
        <v>137</v>
      </c>
      <c r="E808" s="151" t="s">
        <v>3</v>
      </c>
      <c r="F808" s="152" t="s">
        <v>138</v>
      </c>
      <c r="H808" s="151" t="s">
        <v>3</v>
      </c>
      <c r="L808" s="149"/>
      <c r="M808" s="153"/>
      <c r="N808" s="154"/>
      <c r="O808" s="154"/>
      <c r="P808" s="154"/>
      <c r="Q808" s="154"/>
      <c r="R808" s="154"/>
      <c r="S808" s="154"/>
      <c r="T808" s="155"/>
      <c r="AT808" s="151" t="s">
        <v>137</v>
      </c>
      <c r="AU808" s="151" t="s">
        <v>135</v>
      </c>
      <c r="AV808" s="13" t="s">
        <v>79</v>
      </c>
      <c r="AW808" s="13" t="s">
        <v>33</v>
      </c>
      <c r="AX808" s="13" t="s">
        <v>71</v>
      </c>
      <c r="AY808" s="151" t="s">
        <v>127</v>
      </c>
    </row>
    <row r="809" spans="1:65" s="13" customFormat="1">
      <c r="B809" s="149"/>
      <c r="D809" s="150" t="s">
        <v>137</v>
      </c>
      <c r="E809" s="151" t="s">
        <v>3</v>
      </c>
      <c r="F809" s="152" t="s">
        <v>1070</v>
      </c>
      <c r="H809" s="151" t="s">
        <v>3</v>
      </c>
      <c r="L809" s="149"/>
      <c r="M809" s="153"/>
      <c r="N809" s="154"/>
      <c r="O809" s="154"/>
      <c r="P809" s="154"/>
      <c r="Q809" s="154"/>
      <c r="R809" s="154"/>
      <c r="S809" s="154"/>
      <c r="T809" s="155"/>
      <c r="AT809" s="151" t="s">
        <v>137</v>
      </c>
      <c r="AU809" s="151" t="s">
        <v>135</v>
      </c>
      <c r="AV809" s="13" t="s">
        <v>79</v>
      </c>
      <c r="AW809" s="13" t="s">
        <v>33</v>
      </c>
      <c r="AX809" s="13" t="s">
        <v>71</v>
      </c>
      <c r="AY809" s="151" t="s">
        <v>127</v>
      </c>
    </row>
    <row r="810" spans="1:65" s="14" customFormat="1">
      <c r="B810" s="156"/>
      <c r="D810" s="150" t="s">
        <v>137</v>
      </c>
      <c r="E810" s="157" t="s">
        <v>3</v>
      </c>
      <c r="F810" s="158" t="s">
        <v>835</v>
      </c>
      <c r="H810" s="159">
        <v>82.751999999999995</v>
      </c>
      <c r="L810" s="156"/>
      <c r="M810" s="160"/>
      <c r="N810" s="161"/>
      <c r="O810" s="161"/>
      <c r="P810" s="161"/>
      <c r="Q810" s="161"/>
      <c r="R810" s="161"/>
      <c r="S810" s="161"/>
      <c r="T810" s="162"/>
      <c r="AT810" s="157" t="s">
        <v>137</v>
      </c>
      <c r="AU810" s="157" t="s">
        <v>135</v>
      </c>
      <c r="AV810" s="14" t="s">
        <v>135</v>
      </c>
      <c r="AW810" s="14" t="s">
        <v>33</v>
      </c>
      <c r="AX810" s="14" t="s">
        <v>71</v>
      </c>
      <c r="AY810" s="157" t="s">
        <v>127</v>
      </c>
    </row>
    <row r="811" spans="1:65" s="14" customFormat="1">
      <c r="B811" s="156"/>
      <c r="D811" s="150" t="s">
        <v>137</v>
      </c>
      <c r="E811" s="157" t="s">
        <v>3</v>
      </c>
      <c r="F811" s="158" t="s">
        <v>836</v>
      </c>
      <c r="H811" s="159">
        <v>11.36</v>
      </c>
      <c r="L811" s="156"/>
      <c r="M811" s="160"/>
      <c r="N811" s="161"/>
      <c r="O811" s="161"/>
      <c r="P811" s="161"/>
      <c r="Q811" s="161"/>
      <c r="R811" s="161"/>
      <c r="S811" s="161"/>
      <c r="T811" s="162"/>
      <c r="AT811" s="157" t="s">
        <v>137</v>
      </c>
      <c r="AU811" s="157" t="s">
        <v>135</v>
      </c>
      <c r="AV811" s="14" t="s">
        <v>135</v>
      </c>
      <c r="AW811" s="14" t="s">
        <v>33</v>
      </c>
      <c r="AX811" s="14" t="s">
        <v>71</v>
      </c>
      <c r="AY811" s="157" t="s">
        <v>127</v>
      </c>
    </row>
    <row r="812" spans="1:65" s="15" customFormat="1">
      <c r="B812" s="163"/>
      <c r="D812" s="150" t="s">
        <v>137</v>
      </c>
      <c r="E812" s="164" t="s">
        <v>3</v>
      </c>
      <c r="F812" s="165" t="s">
        <v>142</v>
      </c>
      <c r="H812" s="166">
        <v>94.111999999999995</v>
      </c>
      <c r="L812" s="163"/>
      <c r="M812" s="167"/>
      <c r="N812" s="168"/>
      <c r="O812" s="168"/>
      <c r="P812" s="168"/>
      <c r="Q812" s="168"/>
      <c r="R812" s="168"/>
      <c r="S812" s="168"/>
      <c r="T812" s="169"/>
      <c r="AT812" s="164" t="s">
        <v>137</v>
      </c>
      <c r="AU812" s="164" t="s">
        <v>135</v>
      </c>
      <c r="AV812" s="15" t="s">
        <v>134</v>
      </c>
      <c r="AW812" s="15" t="s">
        <v>33</v>
      </c>
      <c r="AX812" s="15" t="s">
        <v>79</v>
      </c>
      <c r="AY812" s="164" t="s">
        <v>127</v>
      </c>
    </row>
    <row r="813" spans="1:65" s="2" customFormat="1" ht="36" customHeight="1">
      <c r="A813" s="31"/>
      <c r="B813" s="136"/>
      <c r="C813" s="137" t="s">
        <v>1071</v>
      </c>
      <c r="D813" s="137" t="s">
        <v>129</v>
      </c>
      <c r="E813" s="138" t="s">
        <v>1072</v>
      </c>
      <c r="F813" s="139" t="s">
        <v>1073</v>
      </c>
      <c r="G813" s="140" t="s">
        <v>132</v>
      </c>
      <c r="H813" s="141">
        <v>30</v>
      </c>
      <c r="I813" s="142"/>
      <c r="J813" s="142">
        <f>ROUND(I813*H813,2)</f>
        <v>0</v>
      </c>
      <c r="K813" s="139" t="s">
        <v>133</v>
      </c>
      <c r="L813" s="32"/>
      <c r="M813" s="143" t="s">
        <v>3</v>
      </c>
      <c r="N813" s="144" t="s">
        <v>43</v>
      </c>
      <c r="O813" s="145">
        <v>0.13300000000000001</v>
      </c>
      <c r="P813" s="145">
        <f>O813*H813</f>
        <v>3.99</v>
      </c>
      <c r="Q813" s="145">
        <v>8.0000000000000007E-5</v>
      </c>
      <c r="R813" s="145">
        <f>Q813*H813</f>
        <v>2.4000000000000002E-3</v>
      </c>
      <c r="S813" s="145">
        <v>0</v>
      </c>
      <c r="T813" s="146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47" t="s">
        <v>223</v>
      </c>
      <c r="AT813" s="147" t="s">
        <v>129</v>
      </c>
      <c r="AU813" s="147" t="s">
        <v>135</v>
      </c>
      <c r="AY813" s="19" t="s">
        <v>127</v>
      </c>
      <c r="BE813" s="148">
        <f>IF(N813="základní",J813,0)</f>
        <v>0</v>
      </c>
      <c r="BF813" s="148">
        <f>IF(N813="snížená",J813,0)</f>
        <v>0</v>
      </c>
      <c r="BG813" s="148">
        <f>IF(N813="zákl. přenesená",J813,0)</f>
        <v>0</v>
      </c>
      <c r="BH813" s="148">
        <f>IF(N813="sníž. přenesená",J813,0)</f>
        <v>0</v>
      </c>
      <c r="BI813" s="148">
        <f>IF(N813="nulová",J813,0)</f>
        <v>0</v>
      </c>
      <c r="BJ813" s="19" t="s">
        <v>135</v>
      </c>
      <c r="BK813" s="148">
        <f>ROUND(I813*H813,2)</f>
        <v>0</v>
      </c>
      <c r="BL813" s="19" t="s">
        <v>223</v>
      </c>
      <c r="BM813" s="147" t="s">
        <v>1074</v>
      </c>
    </row>
    <row r="814" spans="1:65" s="13" customFormat="1">
      <c r="B814" s="149"/>
      <c r="D814" s="150" t="s">
        <v>137</v>
      </c>
      <c r="E814" s="151" t="s">
        <v>3</v>
      </c>
      <c r="F814" s="152" t="s">
        <v>138</v>
      </c>
      <c r="H814" s="151" t="s">
        <v>3</v>
      </c>
      <c r="L814" s="149"/>
      <c r="M814" s="153"/>
      <c r="N814" s="154"/>
      <c r="O814" s="154"/>
      <c r="P814" s="154"/>
      <c r="Q814" s="154"/>
      <c r="R814" s="154"/>
      <c r="S814" s="154"/>
      <c r="T814" s="155"/>
      <c r="AT814" s="151" t="s">
        <v>137</v>
      </c>
      <c r="AU814" s="151" t="s">
        <v>135</v>
      </c>
      <c r="AV814" s="13" t="s">
        <v>79</v>
      </c>
      <c r="AW814" s="13" t="s">
        <v>33</v>
      </c>
      <c r="AX814" s="13" t="s">
        <v>71</v>
      </c>
      <c r="AY814" s="151" t="s">
        <v>127</v>
      </c>
    </row>
    <row r="815" spans="1:65" s="13" customFormat="1">
      <c r="B815" s="149"/>
      <c r="D815" s="150" t="s">
        <v>137</v>
      </c>
      <c r="E815" s="151" t="s">
        <v>3</v>
      </c>
      <c r="F815" s="152" t="s">
        <v>1075</v>
      </c>
      <c r="H815" s="151" t="s">
        <v>3</v>
      </c>
      <c r="L815" s="149"/>
      <c r="M815" s="153"/>
      <c r="N815" s="154"/>
      <c r="O815" s="154"/>
      <c r="P815" s="154"/>
      <c r="Q815" s="154"/>
      <c r="R815" s="154"/>
      <c r="S815" s="154"/>
      <c r="T815" s="155"/>
      <c r="AT815" s="151" t="s">
        <v>137</v>
      </c>
      <c r="AU815" s="151" t="s">
        <v>135</v>
      </c>
      <c r="AV815" s="13" t="s">
        <v>79</v>
      </c>
      <c r="AW815" s="13" t="s">
        <v>33</v>
      </c>
      <c r="AX815" s="13" t="s">
        <v>71</v>
      </c>
      <c r="AY815" s="151" t="s">
        <v>127</v>
      </c>
    </row>
    <row r="816" spans="1:65" s="14" customFormat="1">
      <c r="B816" s="156"/>
      <c r="D816" s="150" t="s">
        <v>137</v>
      </c>
      <c r="E816" s="157" t="s">
        <v>3</v>
      </c>
      <c r="F816" s="158" t="s">
        <v>1076</v>
      </c>
      <c r="H816" s="159">
        <v>15</v>
      </c>
      <c r="L816" s="156"/>
      <c r="M816" s="160"/>
      <c r="N816" s="161"/>
      <c r="O816" s="161"/>
      <c r="P816" s="161"/>
      <c r="Q816" s="161"/>
      <c r="R816" s="161"/>
      <c r="S816" s="161"/>
      <c r="T816" s="162"/>
      <c r="AT816" s="157" t="s">
        <v>137</v>
      </c>
      <c r="AU816" s="157" t="s">
        <v>135</v>
      </c>
      <c r="AV816" s="14" t="s">
        <v>135</v>
      </c>
      <c r="AW816" s="14" t="s">
        <v>33</v>
      </c>
      <c r="AX816" s="14" t="s">
        <v>71</v>
      </c>
      <c r="AY816" s="157" t="s">
        <v>127</v>
      </c>
    </row>
    <row r="817" spans="1:65" s="13" customFormat="1">
      <c r="B817" s="149"/>
      <c r="D817" s="150" t="s">
        <v>137</v>
      </c>
      <c r="E817" s="151" t="s">
        <v>3</v>
      </c>
      <c r="F817" s="152" t="s">
        <v>1077</v>
      </c>
      <c r="H817" s="151" t="s">
        <v>3</v>
      </c>
      <c r="L817" s="149"/>
      <c r="M817" s="153"/>
      <c r="N817" s="154"/>
      <c r="O817" s="154"/>
      <c r="P817" s="154"/>
      <c r="Q817" s="154"/>
      <c r="R817" s="154"/>
      <c r="S817" s="154"/>
      <c r="T817" s="155"/>
      <c r="AT817" s="151" t="s">
        <v>137</v>
      </c>
      <c r="AU817" s="151" t="s">
        <v>135</v>
      </c>
      <c r="AV817" s="13" t="s">
        <v>79</v>
      </c>
      <c r="AW817" s="13" t="s">
        <v>33</v>
      </c>
      <c r="AX817" s="13" t="s">
        <v>71</v>
      </c>
      <c r="AY817" s="151" t="s">
        <v>127</v>
      </c>
    </row>
    <row r="818" spans="1:65" s="14" customFormat="1">
      <c r="B818" s="156"/>
      <c r="D818" s="150" t="s">
        <v>137</v>
      </c>
      <c r="E818" s="157" t="s">
        <v>3</v>
      </c>
      <c r="F818" s="158" t="s">
        <v>1076</v>
      </c>
      <c r="H818" s="159">
        <v>15</v>
      </c>
      <c r="L818" s="156"/>
      <c r="M818" s="160"/>
      <c r="N818" s="161"/>
      <c r="O818" s="161"/>
      <c r="P818" s="161"/>
      <c r="Q818" s="161"/>
      <c r="R818" s="161"/>
      <c r="S818" s="161"/>
      <c r="T818" s="162"/>
      <c r="AT818" s="157" t="s">
        <v>137</v>
      </c>
      <c r="AU818" s="157" t="s">
        <v>135</v>
      </c>
      <c r="AV818" s="14" t="s">
        <v>135</v>
      </c>
      <c r="AW818" s="14" t="s">
        <v>33</v>
      </c>
      <c r="AX818" s="14" t="s">
        <v>71</v>
      </c>
      <c r="AY818" s="157" t="s">
        <v>127</v>
      </c>
    </row>
    <row r="819" spans="1:65" s="15" customFormat="1">
      <c r="B819" s="163"/>
      <c r="D819" s="150" t="s">
        <v>137</v>
      </c>
      <c r="E819" s="164" t="s">
        <v>3</v>
      </c>
      <c r="F819" s="165" t="s">
        <v>142</v>
      </c>
      <c r="H819" s="166">
        <v>30</v>
      </c>
      <c r="L819" s="163"/>
      <c r="M819" s="167"/>
      <c r="N819" s="168"/>
      <c r="O819" s="168"/>
      <c r="P819" s="168"/>
      <c r="Q819" s="168"/>
      <c r="R819" s="168"/>
      <c r="S819" s="168"/>
      <c r="T819" s="169"/>
      <c r="AT819" s="164" t="s">
        <v>137</v>
      </c>
      <c r="AU819" s="164" t="s">
        <v>135</v>
      </c>
      <c r="AV819" s="15" t="s">
        <v>134</v>
      </c>
      <c r="AW819" s="15" t="s">
        <v>33</v>
      </c>
      <c r="AX819" s="15" t="s">
        <v>79</v>
      </c>
      <c r="AY819" s="164" t="s">
        <v>127</v>
      </c>
    </row>
    <row r="820" spans="1:65" s="2" customFormat="1" ht="24" customHeight="1">
      <c r="A820" s="31"/>
      <c r="B820" s="136"/>
      <c r="C820" s="137" t="s">
        <v>1078</v>
      </c>
      <c r="D820" s="137" t="s">
        <v>129</v>
      </c>
      <c r="E820" s="138" t="s">
        <v>1079</v>
      </c>
      <c r="F820" s="139" t="s">
        <v>1080</v>
      </c>
      <c r="G820" s="140" t="s">
        <v>132</v>
      </c>
      <c r="H820" s="141">
        <v>30</v>
      </c>
      <c r="I820" s="142"/>
      <c r="J820" s="142">
        <f>ROUND(I820*H820,2)</f>
        <v>0</v>
      </c>
      <c r="K820" s="139" t="s">
        <v>133</v>
      </c>
      <c r="L820" s="32"/>
      <c r="M820" s="143" t="s">
        <v>3</v>
      </c>
      <c r="N820" s="144" t="s">
        <v>43</v>
      </c>
      <c r="O820" s="145">
        <v>0.16600000000000001</v>
      </c>
      <c r="P820" s="145">
        <f>O820*H820</f>
        <v>4.9800000000000004</v>
      </c>
      <c r="Q820" s="145">
        <v>1.2305000000000001E-4</v>
      </c>
      <c r="R820" s="145">
        <f>Q820*H820</f>
        <v>3.6915000000000003E-3</v>
      </c>
      <c r="S820" s="145">
        <v>0</v>
      </c>
      <c r="T820" s="146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47" t="s">
        <v>223</v>
      </c>
      <c r="AT820" s="147" t="s">
        <v>129</v>
      </c>
      <c r="AU820" s="147" t="s">
        <v>135</v>
      </c>
      <c r="AY820" s="19" t="s">
        <v>127</v>
      </c>
      <c r="BE820" s="148">
        <f>IF(N820="základní",J820,0)</f>
        <v>0</v>
      </c>
      <c r="BF820" s="148">
        <f>IF(N820="snížená",J820,0)</f>
        <v>0</v>
      </c>
      <c r="BG820" s="148">
        <f>IF(N820="zákl. přenesená",J820,0)</f>
        <v>0</v>
      </c>
      <c r="BH820" s="148">
        <f>IF(N820="sníž. přenesená",J820,0)</f>
        <v>0</v>
      </c>
      <c r="BI820" s="148">
        <f>IF(N820="nulová",J820,0)</f>
        <v>0</v>
      </c>
      <c r="BJ820" s="19" t="s">
        <v>135</v>
      </c>
      <c r="BK820" s="148">
        <f>ROUND(I820*H820,2)</f>
        <v>0</v>
      </c>
      <c r="BL820" s="19" t="s">
        <v>223</v>
      </c>
      <c r="BM820" s="147" t="s">
        <v>1081</v>
      </c>
    </row>
    <row r="821" spans="1:65" s="2" customFormat="1" ht="24" customHeight="1">
      <c r="A821" s="31"/>
      <c r="B821" s="136"/>
      <c r="C821" s="137" t="s">
        <v>1082</v>
      </c>
      <c r="D821" s="137" t="s">
        <v>129</v>
      </c>
      <c r="E821" s="138" t="s">
        <v>1083</v>
      </c>
      <c r="F821" s="139" t="s">
        <v>1084</v>
      </c>
      <c r="G821" s="140" t="s">
        <v>132</v>
      </c>
      <c r="H821" s="141">
        <v>30</v>
      </c>
      <c r="I821" s="142"/>
      <c r="J821" s="142">
        <f>ROUND(I821*H821,2)</f>
        <v>0</v>
      </c>
      <c r="K821" s="139" t="s">
        <v>133</v>
      </c>
      <c r="L821" s="32"/>
      <c r="M821" s="143" t="s">
        <v>3</v>
      </c>
      <c r="N821" s="144" t="s">
        <v>43</v>
      </c>
      <c r="O821" s="145">
        <v>0.17199999999999999</v>
      </c>
      <c r="P821" s="145">
        <f>O821*H821</f>
        <v>5.1599999999999993</v>
      </c>
      <c r="Q821" s="145">
        <v>1.2305000000000001E-4</v>
      </c>
      <c r="R821" s="145">
        <f>Q821*H821</f>
        <v>3.6915000000000003E-3</v>
      </c>
      <c r="S821" s="145">
        <v>0</v>
      </c>
      <c r="T821" s="146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47" t="s">
        <v>223</v>
      </c>
      <c r="AT821" s="147" t="s">
        <v>129</v>
      </c>
      <c r="AU821" s="147" t="s">
        <v>135</v>
      </c>
      <c r="AY821" s="19" t="s">
        <v>127</v>
      </c>
      <c r="BE821" s="148">
        <f>IF(N821="základní",J821,0)</f>
        <v>0</v>
      </c>
      <c r="BF821" s="148">
        <f>IF(N821="snížená",J821,0)</f>
        <v>0</v>
      </c>
      <c r="BG821" s="148">
        <f>IF(N821="zákl. přenesená",J821,0)</f>
        <v>0</v>
      </c>
      <c r="BH821" s="148">
        <f>IF(N821="sníž. přenesená",J821,0)</f>
        <v>0</v>
      </c>
      <c r="BI821" s="148">
        <f>IF(N821="nulová",J821,0)</f>
        <v>0</v>
      </c>
      <c r="BJ821" s="19" t="s">
        <v>135</v>
      </c>
      <c r="BK821" s="148">
        <f>ROUND(I821*H821,2)</f>
        <v>0</v>
      </c>
      <c r="BL821" s="19" t="s">
        <v>223</v>
      </c>
      <c r="BM821" s="147" t="s">
        <v>1085</v>
      </c>
    </row>
    <row r="822" spans="1:65" s="12" customFormat="1" ht="22.9" customHeight="1">
      <c r="B822" s="124"/>
      <c r="D822" s="125" t="s">
        <v>70</v>
      </c>
      <c r="E822" s="134" t="s">
        <v>1086</v>
      </c>
      <c r="F822" s="134" t="s">
        <v>1087</v>
      </c>
      <c r="J822" s="135">
        <f>BK822</f>
        <v>0</v>
      </c>
      <c r="L822" s="124"/>
      <c r="M822" s="128"/>
      <c r="N822" s="129"/>
      <c r="O822" s="129"/>
      <c r="P822" s="130">
        <f>SUM(P823:P827)</f>
        <v>5.82</v>
      </c>
      <c r="Q822" s="129"/>
      <c r="R822" s="130">
        <f>SUM(R823:R827)</f>
        <v>2.9232000000000001E-2</v>
      </c>
      <c r="S822" s="129"/>
      <c r="T822" s="131">
        <f>SUM(T823:T827)</f>
        <v>0</v>
      </c>
      <c r="AR822" s="125" t="s">
        <v>135</v>
      </c>
      <c r="AT822" s="132" t="s">
        <v>70</v>
      </c>
      <c r="AU822" s="132" t="s">
        <v>79</v>
      </c>
      <c r="AY822" s="125" t="s">
        <v>127</v>
      </c>
      <c r="BK822" s="133">
        <f>SUM(BK823:BK827)</f>
        <v>0</v>
      </c>
    </row>
    <row r="823" spans="1:65" s="2" customFormat="1" ht="24" customHeight="1">
      <c r="A823" s="31"/>
      <c r="B823" s="136"/>
      <c r="C823" s="137" t="s">
        <v>1088</v>
      </c>
      <c r="D823" s="137" t="s">
        <v>129</v>
      </c>
      <c r="E823" s="138" t="s">
        <v>1089</v>
      </c>
      <c r="F823" s="139" t="s">
        <v>1090</v>
      </c>
      <c r="G823" s="140" t="s">
        <v>132</v>
      </c>
      <c r="H823" s="141">
        <v>60</v>
      </c>
      <c r="I823" s="142"/>
      <c r="J823" s="142">
        <f>ROUND(I823*H823,2)</f>
        <v>0</v>
      </c>
      <c r="K823" s="139" t="s">
        <v>133</v>
      </c>
      <c r="L823" s="32"/>
      <c r="M823" s="143" t="s">
        <v>3</v>
      </c>
      <c r="N823" s="144" t="s">
        <v>43</v>
      </c>
      <c r="O823" s="145">
        <v>3.3000000000000002E-2</v>
      </c>
      <c r="P823" s="145">
        <f>O823*H823</f>
        <v>1.98</v>
      </c>
      <c r="Q823" s="145">
        <v>2.0120000000000001E-4</v>
      </c>
      <c r="R823" s="145">
        <f>Q823*H823</f>
        <v>1.2072000000000001E-2</v>
      </c>
      <c r="S823" s="145">
        <v>0</v>
      </c>
      <c r="T823" s="146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47" t="s">
        <v>223</v>
      </c>
      <c r="AT823" s="147" t="s">
        <v>129</v>
      </c>
      <c r="AU823" s="147" t="s">
        <v>135</v>
      </c>
      <c r="AY823" s="19" t="s">
        <v>127</v>
      </c>
      <c r="BE823" s="148">
        <f>IF(N823="základní",J823,0)</f>
        <v>0</v>
      </c>
      <c r="BF823" s="148">
        <f>IF(N823="snížená",J823,0)</f>
        <v>0</v>
      </c>
      <c r="BG823" s="148">
        <f>IF(N823="zákl. přenesená",J823,0)</f>
        <v>0</v>
      </c>
      <c r="BH823" s="148">
        <f>IF(N823="sníž. přenesená",J823,0)</f>
        <v>0</v>
      </c>
      <c r="BI823" s="148">
        <f>IF(N823="nulová",J823,0)</f>
        <v>0</v>
      </c>
      <c r="BJ823" s="19" t="s">
        <v>135</v>
      </c>
      <c r="BK823" s="148">
        <f>ROUND(I823*H823,2)</f>
        <v>0</v>
      </c>
      <c r="BL823" s="19" t="s">
        <v>223</v>
      </c>
      <c r="BM823" s="147" t="s">
        <v>1091</v>
      </c>
    </row>
    <row r="824" spans="1:65" s="13" customFormat="1">
      <c r="B824" s="149"/>
      <c r="D824" s="150" t="s">
        <v>137</v>
      </c>
      <c r="E824" s="151" t="s">
        <v>3</v>
      </c>
      <c r="F824" s="152" t="s">
        <v>138</v>
      </c>
      <c r="H824" s="151" t="s">
        <v>3</v>
      </c>
      <c r="L824" s="149"/>
      <c r="M824" s="153"/>
      <c r="N824" s="154"/>
      <c r="O824" s="154"/>
      <c r="P824" s="154"/>
      <c r="Q824" s="154"/>
      <c r="R824" s="154"/>
      <c r="S824" s="154"/>
      <c r="T824" s="155"/>
      <c r="AT824" s="151" t="s">
        <v>137</v>
      </c>
      <c r="AU824" s="151" t="s">
        <v>135</v>
      </c>
      <c r="AV824" s="13" t="s">
        <v>79</v>
      </c>
      <c r="AW824" s="13" t="s">
        <v>33</v>
      </c>
      <c r="AX824" s="13" t="s">
        <v>71</v>
      </c>
      <c r="AY824" s="151" t="s">
        <v>127</v>
      </c>
    </row>
    <row r="825" spans="1:65" s="13" customFormat="1">
      <c r="B825" s="149"/>
      <c r="D825" s="150" t="s">
        <v>137</v>
      </c>
      <c r="E825" s="151" t="s">
        <v>3</v>
      </c>
      <c r="F825" s="152" t="s">
        <v>1092</v>
      </c>
      <c r="H825" s="151" t="s">
        <v>3</v>
      </c>
      <c r="L825" s="149"/>
      <c r="M825" s="153"/>
      <c r="N825" s="154"/>
      <c r="O825" s="154"/>
      <c r="P825" s="154"/>
      <c r="Q825" s="154"/>
      <c r="R825" s="154"/>
      <c r="S825" s="154"/>
      <c r="T825" s="155"/>
      <c r="AT825" s="151" t="s">
        <v>137</v>
      </c>
      <c r="AU825" s="151" t="s">
        <v>135</v>
      </c>
      <c r="AV825" s="13" t="s">
        <v>79</v>
      </c>
      <c r="AW825" s="13" t="s">
        <v>33</v>
      </c>
      <c r="AX825" s="13" t="s">
        <v>71</v>
      </c>
      <c r="AY825" s="151" t="s">
        <v>127</v>
      </c>
    </row>
    <row r="826" spans="1:65" s="14" customFormat="1">
      <c r="B826" s="156"/>
      <c r="D826" s="150" t="s">
        <v>137</v>
      </c>
      <c r="E826" s="157" t="s">
        <v>3</v>
      </c>
      <c r="F826" s="158" t="s">
        <v>1093</v>
      </c>
      <c r="H826" s="159">
        <v>60</v>
      </c>
      <c r="L826" s="156"/>
      <c r="M826" s="160"/>
      <c r="N826" s="161"/>
      <c r="O826" s="161"/>
      <c r="P826" s="161"/>
      <c r="Q826" s="161"/>
      <c r="R826" s="161"/>
      <c r="S826" s="161"/>
      <c r="T826" s="162"/>
      <c r="AT826" s="157" t="s">
        <v>137</v>
      </c>
      <c r="AU826" s="157" t="s">
        <v>135</v>
      </c>
      <c r="AV826" s="14" t="s">
        <v>135</v>
      </c>
      <c r="AW826" s="14" t="s">
        <v>33</v>
      </c>
      <c r="AX826" s="14" t="s">
        <v>79</v>
      </c>
      <c r="AY826" s="157" t="s">
        <v>127</v>
      </c>
    </row>
    <row r="827" spans="1:65" s="2" customFormat="1" ht="36" customHeight="1">
      <c r="A827" s="31"/>
      <c r="B827" s="136"/>
      <c r="C827" s="137" t="s">
        <v>1094</v>
      </c>
      <c r="D827" s="137" t="s">
        <v>129</v>
      </c>
      <c r="E827" s="138" t="s">
        <v>1095</v>
      </c>
      <c r="F827" s="139" t="s">
        <v>1096</v>
      </c>
      <c r="G827" s="140" t="s">
        <v>132</v>
      </c>
      <c r="H827" s="141">
        <v>60</v>
      </c>
      <c r="I827" s="142"/>
      <c r="J827" s="142">
        <f>ROUND(I827*H827,2)</f>
        <v>0</v>
      </c>
      <c r="K827" s="139" t="s">
        <v>133</v>
      </c>
      <c r="L827" s="32"/>
      <c r="M827" s="186" t="s">
        <v>3</v>
      </c>
      <c r="N827" s="187" t="s">
        <v>43</v>
      </c>
      <c r="O827" s="188">
        <v>6.4000000000000001E-2</v>
      </c>
      <c r="P827" s="188">
        <f>O827*H827</f>
        <v>3.84</v>
      </c>
      <c r="Q827" s="188">
        <v>2.8600000000000001E-4</v>
      </c>
      <c r="R827" s="188">
        <f>Q827*H827</f>
        <v>1.7160000000000002E-2</v>
      </c>
      <c r="S827" s="188">
        <v>0</v>
      </c>
      <c r="T827" s="189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47" t="s">
        <v>223</v>
      </c>
      <c r="AT827" s="147" t="s">
        <v>129</v>
      </c>
      <c r="AU827" s="147" t="s">
        <v>135</v>
      </c>
      <c r="AY827" s="19" t="s">
        <v>127</v>
      </c>
      <c r="BE827" s="148">
        <f>IF(N827="základní",J827,0)</f>
        <v>0</v>
      </c>
      <c r="BF827" s="148">
        <f>IF(N827="snížená",J827,0)</f>
        <v>0</v>
      </c>
      <c r="BG827" s="148">
        <f>IF(N827="zákl. přenesená",J827,0)</f>
        <v>0</v>
      </c>
      <c r="BH827" s="148">
        <f>IF(N827="sníž. přenesená",J827,0)</f>
        <v>0</v>
      </c>
      <c r="BI827" s="148">
        <f>IF(N827="nulová",J827,0)</f>
        <v>0</v>
      </c>
      <c r="BJ827" s="19" t="s">
        <v>135</v>
      </c>
      <c r="BK827" s="148">
        <f>ROUND(I827*H827,2)</f>
        <v>0</v>
      </c>
      <c r="BL827" s="19" t="s">
        <v>223</v>
      </c>
      <c r="BM827" s="147" t="s">
        <v>1097</v>
      </c>
    </row>
    <row r="828" spans="1:65" s="2" customFormat="1" ht="7" customHeight="1">
      <c r="A828" s="31"/>
      <c r="B828" s="41"/>
      <c r="C828" s="42"/>
      <c r="D828" s="42"/>
      <c r="E828" s="42"/>
      <c r="F828" s="42"/>
      <c r="G828" s="42"/>
      <c r="H828" s="42"/>
      <c r="I828" s="42"/>
      <c r="J828" s="42"/>
      <c r="K828" s="42"/>
      <c r="L828" s="32"/>
      <c r="M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</row>
  </sheetData>
  <autoFilter ref="C96:K827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828"/>
  <sheetViews>
    <sheetView showGridLines="0" topLeftCell="A334" workbookViewId="0">
      <selection activeCell="X131" sqref="X131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90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9" t="s">
        <v>83</v>
      </c>
    </row>
    <row r="3" spans="1:46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5" customHeight="1">
      <c r="B4" s="22"/>
      <c r="D4" s="23" t="s">
        <v>87</v>
      </c>
      <c r="L4" s="22"/>
      <c r="M4" s="88" t="s">
        <v>11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05" t="str">
        <f>'Rekapitulace stavby'!K6</f>
        <v>Zateplení BD ul. Květná st. p. č. 309 a 311, k.ú. Bruntál</v>
      </c>
      <c r="F7" s="306"/>
      <c r="G7" s="306"/>
      <c r="H7" s="306"/>
      <c r="L7" s="22"/>
    </row>
    <row r="8" spans="1:46" s="2" customFormat="1" ht="12" customHeight="1">
      <c r="A8" s="31"/>
      <c r="B8" s="32"/>
      <c r="C8" s="31"/>
      <c r="D8" s="28" t="s">
        <v>88</v>
      </c>
      <c r="E8" s="31"/>
      <c r="F8" s="31"/>
      <c r="G8" s="31"/>
      <c r="H8" s="31"/>
      <c r="I8" s="31"/>
      <c r="J8" s="31"/>
      <c r="K8" s="31"/>
      <c r="L8" s="8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78" t="s">
        <v>1098</v>
      </c>
      <c r="F9" s="304"/>
      <c r="G9" s="304"/>
      <c r="H9" s="304"/>
      <c r="I9" s="31"/>
      <c r="J9" s="31"/>
      <c r="K9" s="31"/>
      <c r="L9" s="8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8" t="s">
        <v>17</v>
      </c>
      <c r="E11" s="31"/>
      <c r="F11" s="26" t="s">
        <v>18</v>
      </c>
      <c r="G11" s="31"/>
      <c r="H11" s="31"/>
      <c r="I11" s="28" t="s">
        <v>19</v>
      </c>
      <c r="J11" s="26" t="s">
        <v>3</v>
      </c>
      <c r="K11" s="31"/>
      <c r="L11" s="8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21</v>
      </c>
      <c r="E12" s="31"/>
      <c r="F12" s="26" t="s">
        <v>22</v>
      </c>
      <c r="G12" s="31"/>
      <c r="H12" s="31"/>
      <c r="I12" s="28" t="s">
        <v>23</v>
      </c>
      <c r="J12" s="49" t="str">
        <f>'Rekapitulace stavby'!AN8</f>
        <v>24. 7. 2019</v>
      </c>
      <c r="K12" s="31"/>
      <c r="L12" s="8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6" t="s">
        <v>3</v>
      </c>
      <c r="K14" s="31"/>
      <c r="L14" s="8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6" t="s">
        <v>27</v>
      </c>
      <c r="F15" s="31"/>
      <c r="G15" s="31"/>
      <c r="H15" s="31"/>
      <c r="I15" s="28" t="s">
        <v>28</v>
      </c>
      <c r="J15" s="26" t="s">
        <v>3</v>
      </c>
      <c r="K15" s="31"/>
      <c r="L15" s="8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6" t="str">
        <f>'Rekapitulace stavby'!AN13</f>
        <v/>
      </c>
      <c r="K17" s="31"/>
      <c r="L17" s="8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87" t="str">
        <f>'Rekapitulace stavby'!E14</f>
        <v xml:space="preserve"> </v>
      </c>
      <c r="F18" s="287"/>
      <c r="G18" s="287"/>
      <c r="H18" s="287"/>
      <c r="I18" s="28" t="s">
        <v>28</v>
      </c>
      <c r="J18" s="26" t="str">
        <f>'Rekapitulace stavby'!AN14</f>
        <v/>
      </c>
      <c r="K18" s="31"/>
      <c r="L18" s="8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6" t="s">
        <v>3</v>
      </c>
      <c r="K20" s="31"/>
      <c r="L20" s="8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32</v>
      </c>
      <c r="F21" s="31"/>
      <c r="G21" s="31"/>
      <c r="H21" s="31"/>
      <c r="I21" s="28" t="s">
        <v>28</v>
      </c>
      <c r="J21" s="26" t="s">
        <v>3</v>
      </c>
      <c r="K21" s="31"/>
      <c r="L21" s="8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6" t="str">
        <f>IF('Rekapitulace stavby'!AN19="","",'Rekapitulace stavby'!AN19)</f>
        <v/>
      </c>
      <c r="K23" s="31"/>
      <c r="L23" s="8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tr">
        <f>IF('Rekapitulace stavby'!E20="","",'Rekapitulace stavby'!E20)</f>
        <v xml:space="preserve"> </v>
      </c>
      <c r="F24" s="31"/>
      <c r="G24" s="31"/>
      <c r="H24" s="31"/>
      <c r="I24" s="28" t="s">
        <v>28</v>
      </c>
      <c r="J24" s="26" t="str">
        <f>IF('Rekapitulace stavby'!AN20="","",'Rekapitulace stavby'!AN20)</f>
        <v/>
      </c>
      <c r="K24" s="31"/>
      <c r="L24" s="8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8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9.25" customHeight="1">
      <c r="A27" s="90"/>
      <c r="B27" s="91"/>
      <c r="C27" s="90"/>
      <c r="D27" s="90"/>
      <c r="E27" s="291" t="s">
        <v>36</v>
      </c>
      <c r="F27" s="291"/>
      <c r="G27" s="291"/>
      <c r="H27" s="29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3" t="s">
        <v>37</v>
      </c>
      <c r="E30" s="31"/>
      <c r="F30" s="31"/>
      <c r="G30" s="31"/>
      <c r="H30" s="31"/>
      <c r="I30" s="31"/>
      <c r="J30" s="65">
        <f>ROUND(J97, 2)</f>
        <v>0</v>
      </c>
      <c r="K30" s="31"/>
      <c r="L30" s="8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8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5" customHeight="1">
      <c r="A33" s="31"/>
      <c r="B33" s="32"/>
      <c r="C33" s="31"/>
      <c r="D33" s="94" t="s">
        <v>41</v>
      </c>
      <c r="E33" s="28" t="s">
        <v>42</v>
      </c>
      <c r="F33" s="95">
        <f>ROUND((SUM(BE97:BE827)),  2)</f>
        <v>0</v>
      </c>
      <c r="G33" s="31"/>
      <c r="H33" s="31"/>
      <c r="I33" s="96">
        <v>0.21</v>
      </c>
      <c r="J33" s="95">
        <f>ROUND(((SUM(BE97:BE827))*I33),  2)</f>
        <v>0</v>
      </c>
      <c r="K33" s="31"/>
      <c r="L33" s="8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customHeight="1">
      <c r="A34" s="31"/>
      <c r="B34" s="32"/>
      <c r="C34" s="31"/>
      <c r="D34" s="31"/>
      <c r="E34" s="28" t="s">
        <v>43</v>
      </c>
      <c r="F34" s="95">
        <f>ROUND((SUM(BF97:BF827)),  2)</f>
        <v>0</v>
      </c>
      <c r="G34" s="31"/>
      <c r="H34" s="31"/>
      <c r="I34" s="96">
        <v>0.15</v>
      </c>
      <c r="J34" s="95">
        <f>ROUND(((SUM(BF97:BF827))*I34),  2)</f>
        <v>0</v>
      </c>
      <c r="K34" s="31"/>
      <c r="L34" s="8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2"/>
      <c r="C35" s="31"/>
      <c r="D35" s="31"/>
      <c r="E35" s="28" t="s">
        <v>44</v>
      </c>
      <c r="F35" s="95">
        <f>ROUND((SUM(BG97:BG827)),  2)</f>
        <v>0</v>
      </c>
      <c r="G35" s="31"/>
      <c r="H35" s="31"/>
      <c r="I35" s="96">
        <v>0.21</v>
      </c>
      <c r="J35" s="95">
        <f>0</f>
        <v>0</v>
      </c>
      <c r="K35" s="31"/>
      <c r="L35" s="8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2"/>
      <c r="C36" s="31"/>
      <c r="D36" s="31"/>
      <c r="E36" s="28" t="s">
        <v>45</v>
      </c>
      <c r="F36" s="95">
        <f>ROUND((SUM(BH97:BH827)),  2)</f>
        <v>0</v>
      </c>
      <c r="G36" s="31"/>
      <c r="H36" s="31"/>
      <c r="I36" s="96">
        <v>0.15</v>
      </c>
      <c r="J36" s="95">
        <f>0</f>
        <v>0</v>
      </c>
      <c r="K36" s="31"/>
      <c r="L36" s="8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2"/>
      <c r="C37" s="31"/>
      <c r="D37" s="31"/>
      <c r="E37" s="28" t="s">
        <v>46</v>
      </c>
      <c r="F37" s="95">
        <f>ROUND((SUM(BI97:BI827)),  2)</f>
        <v>0</v>
      </c>
      <c r="G37" s="31"/>
      <c r="H37" s="31"/>
      <c r="I37" s="96">
        <v>0</v>
      </c>
      <c r="J37" s="95">
        <f>0</f>
        <v>0</v>
      </c>
      <c r="K37" s="31"/>
      <c r="L37" s="8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97"/>
      <c r="D39" s="98" t="s">
        <v>47</v>
      </c>
      <c r="E39" s="54"/>
      <c r="F39" s="54"/>
      <c r="G39" s="99" t="s">
        <v>48</v>
      </c>
      <c r="H39" s="100" t="s">
        <v>49</v>
      </c>
      <c r="I39" s="54"/>
      <c r="J39" s="101">
        <f>SUM(J30:J37)</f>
        <v>0</v>
      </c>
      <c r="K39" s="102"/>
      <c r="L39" s="8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3" t="s">
        <v>90</v>
      </c>
      <c r="D45" s="31"/>
      <c r="E45" s="31"/>
      <c r="F45" s="31"/>
      <c r="G45" s="31"/>
      <c r="H45" s="31"/>
      <c r="I45" s="31"/>
      <c r="J45" s="31"/>
      <c r="K45" s="31"/>
      <c r="L45" s="8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8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05" t="str">
        <f>E7</f>
        <v>Zateplení BD ul. Květná st. p. č. 309 a 311, k.ú. Bruntál</v>
      </c>
      <c r="F48" s="306"/>
      <c r="G48" s="306"/>
      <c r="H48" s="306"/>
      <c r="I48" s="31"/>
      <c r="J48" s="31"/>
      <c r="K48" s="31"/>
      <c r="L48" s="8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88</v>
      </c>
      <c r="D49" s="31"/>
      <c r="E49" s="31"/>
      <c r="F49" s="31"/>
      <c r="G49" s="31"/>
      <c r="H49" s="31"/>
      <c r="I49" s="31"/>
      <c r="J49" s="31"/>
      <c r="K49" s="31"/>
      <c r="L49" s="8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278" t="str">
        <f>E9</f>
        <v>02 - Květná č.p. 25 - stavební úpravy</v>
      </c>
      <c r="F50" s="304"/>
      <c r="G50" s="304"/>
      <c r="H50" s="304"/>
      <c r="I50" s="31"/>
      <c r="J50" s="31"/>
      <c r="K50" s="31"/>
      <c r="L50" s="8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21</v>
      </c>
      <c r="D52" s="31"/>
      <c r="E52" s="31"/>
      <c r="F52" s="26" t="str">
        <f>F12</f>
        <v>Květná 23, 25, Bruntál</v>
      </c>
      <c r="G52" s="31"/>
      <c r="H52" s="31"/>
      <c r="I52" s="28" t="s">
        <v>23</v>
      </c>
      <c r="J52" s="49" t="str">
        <f>IF(J12="","",J12)</f>
        <v>24. 7. 2019</v>
      </c>
      <c r="K52" s="31"/>
      <c r="L52" s="8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8" customHeight="1">
      <c r="A54" s="31"/>
      <c r="B54" s="32"/>
      <c r="C54" s="28" t="s">
        <v>25</v>
      </c>
      <c r="D54" s="31"/>
      <c r="E54" s="31"/>
      <c r="F54" s="26" t="str">
        <f>E15</f>
        <v>MÚ Bruntál</v>
      </c>
      <c r="G54" s="31"/>
      <c r="H54" s="31"/>
      <c r="I54" s="28" t="s">
        <v>31</v>
      </c>
      <c r="J54" s="29" t="str">
        <f>E21</f>
        <v>Ideaprojekt s.r.o., Bruntál</v>
      </c>
      <c r="K54" s="31"/>
      <c r="L54" s="8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5" customHeight="1">
      <c r="A55" s="31"/>
      <c r="B55" s="32"/>
      <c r="C55" s="28" t="s">
        <v>29</v>
      </c>
      <c r="D55" s="31"/>
      <c r="E55" s="31"/>
      <c r="F55" s="26" t="str">
        <f>IF(E18="","",E18)</f>
        <v xml:space="preserve"> </v>
      </c>
      <c r="G55" s="31"/>
      <c r="H55" s="31"/>
      <c r="I55" s="28" t="s">
        <v>34</v>
      </c>
      <c r="J55" s="29" t="str">
        <f>E24</f>
        <v xml:space="preserve"> </v>
      </c>
      <c r="K55" s="31"/>
      <c r="L55" s="8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4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3" t="s">
        <v>91</v>
      </c>
      <c r="D57" s="97"/>
      <c r="E57" s="97"/>
      <c r="F57" s="97"/>
      <c r="G57" s="97"/>
      <c r="H57" s="97"/>
      <c r="I57" s="97"/>
      <c r="J57" s="104" t="s">
        <v>92</v>
      </c>
      <c r="K57" s="97"/>
      <c r="L57" s="8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4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5" t="s">
        <v>69</v>
      </c>
      <c r="D59" s="31"/>
      <c r="E59" s="31"/>
      <c r="F59" s="31"/>
      <c r="G59" s="31"/>
      <c r="H59" s="31"/>
      <c r="I59" s="31"/>
      <c r="J59" s="65">
        <f>J97</f>
        <v>0</v>
      </c>
      <c r="K59" s="31"/>
      <c r="L59" s="8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93</v>
      </c>
    </row>
    <row r="60" spans="1:47" s="9" customFormat="1" ht="25" customHeight="1">
      <c r="B60" s="106"/>
      <c r="D60" s="107" t="s">
        <v>94</v>
      </c>
      <c r="E60" s="108"/>
      <c r="F60" s="108"/>
      <c r="G60" s="108"/>
      <c r="H60" s="108"/>
      <c r="I60" s="108"/>
      <c r="J60" s="109">
        <f>J98</f>
        <v>0</v>
      </c>
      <c r="L60" s="106"/>
    </row>
    <row r="61" spans="1:47" s="10" customFormat="1" ht="19.899999999999999" customHeight="1">
      <c r="B61" s="110"/>
      <c r="D61" s="111" t="s">
        <v>95</v>
      </c>
      <c r="E61" s="112"/>
      <c r="F61" s="112"/>
      <c r="G61" s="112"/>
      <c r="H61" s="112"/>
      <c r="I61" s="112"/>
      <c r="J61" s="113">
        <f>J99</f>
        <v>0</v>
      </c>
      <c r="L61" s="110"/>
    </row>
    <row r="62" spans="1:47" s="10" customFormat="1" ht="19.899999999999999" customHeight="1">
      <c r="B62" s="110"/>
      <c r="D62" s="111" t="s">
        <v>96</v>
      </c>
      <c r="E62" s="112"/>
      <c r="F62" s="112"/>
      <c r="G62" s="112"/>
      <c r="H62" s="112"/>
      <c r="I62" s="112"/>
      <c r="J62" s="113">
        <f>J128</f>
        <v>0</v>
      </c>
      <c r="L62" s="110"/>
    </row>
    <row r="63" spans="1:47" s="10" customFormat="1" ht="19.899999999999999" customHeight="1">
      <c r="B63" s="110"/>
      <c r="D63" s="111" t="s">
        <v>97</v>
      </c>
      <c r="E63" s="112"/>
      <c r="F63" s="112"/>
      <c r="G63" s="112"/>
      <c r="H63" s="112"/>
      <c r="I63" s="112"/>
      <c r="J63" s="113">
        <f>J136</f>
        <v>0</v>
      </c>
      <c r="L63" s="110"/>
    </row>
    <row r="64" spans="1:47" s="10" customFormat="1" ht="19.899999999999999" customHeight="1">
      <c r="B64" s="110"/>
      <c r="D64" s="111" t="s">
        <v>98</v>
      </c>
      <c r="E64" s="112"/>
      <c r="F64" s="112"/>
      <c r="G64" s="112"/>
      <c r="H64" s="112"/>
      <c r="I64" s="112"/>
      <c r="J64" s="113">
        <f>J431</f>
        <v>0</v>
      </c>
      <c r="L64" s="110"/>
    </row>
    <row r="65" spans="1:31" s="10" customFormat="1" ht="19.899999999999999" customHeight="1">
      <c r="B65" s="110"/>
      <c r="D65" s="111" t="s">
        <v>99</v>
      </c>
      <c r="E65" s="112"/>
      <c r="F65" s="112"/>
      <c r="G65" s="112"/>
      <c r="H65" s="112"/>
      <c r="I65" s="112"/>
      <c r="J65" s="113">
        <f>J524</f>
        <v>0</v>
      </c>
      <c r="L65" s="110"/>
    </row>
    <row r="66" spans="1:31" s="10" customFormat="1" ht="19.899999999999999" customHeight="1">
      <c r="B66" s="110"/>
      <c r="D66" s="111" t="s">
        <v>100</v>
      </c>
      <c r="E66" s="112"/>
      <c r="F66" s="112"/>
      <c r="G66" s="112"/>
      <c r="H66" s="112"/>
      <c r="I66" s="112"/>
      <c r="J66" s="113">
        <f>J530</f>
        <v>0</v>
      </c>
      <c r="L66" s="110"/>
    </row>
    <row r="67" spans="1:31" s="9" customFormat="1" ht="25" customHeight="1">
      <c r="B67" s="106"/>
      <c r="D67" s="107" t="s">
        <v>101</v>
      </c>
      <c r="E67" s="108"/>
      <c r="F67" s="108"/>
      <c r="G67" s="108"/>
      <c r="H67" s="108"/>
      <c r="I67" s="108"/>
      <c r="J67" s="109">
        <f>J532</f>
        <v>0</v>
      </c>
      <c r="L67" s="106"/>
    </row>
    <row r="68" spans="1:31" s="10" customFormat="1" ht="19.899999999999999" customHeight="1">
      <c r="B68" s="110"/>
      <c r="D68" s="111" t="s">
        <v>102</v>
      </c>
      <c r="E68" s="112"/>
      <c r="F68" s="112"/>
      <c r="G68" s="112"/>
      <c r="H68" s="112"/>
      <c r="I68" s="112"/>
      <c r="J68" s="113">
        <f>J533</f>
        <v>0</v>
      </c>
      <c r="L68" s="110"/>
    </row>
    <row r="69" spans="1:31" s="10" customFormat="1" ht="19.899999999999999" customHeight="1">
      <c r="B69" s="110"/>
      <c r="D69" s="111" t="s">
        <v>103</v>
      </c>
      <c r="E69" s="112"/>
      <c r="F69" s="112"/>
      <c r="G69" s="112"/>
      <c r="H69" s="112"/>
      <c r="I69" s="112"/>
      <c r="J69" s="113">
        <f>J573</f>
        <v>0</v>
      </c>
      <c r="L69" s="110"/>
    </row>
    <row r="70" spans="1:31" s="10" customFormat="1" ht="19.899999999999999" customHeight="1">
      <c r="B70" s="110"/>
      <c r="D70" s="111" t="s">
        <v>104</v>
      </c>
      <c r="E70" s="112"/>
      <c r="F70" s="112"/>
      <c r="G70" s="112"/>
      <c r="H70" s="112"/>
      <c r="I70" s="112"/>
      <c r="J70" s="113">
        <f>J608</f>
        <v>0</v>
      </c>
      <c r="L70" s="110"/>
    </row>
    <row r="71" spans="1:31" s="10" customFormat="1" ht="19.899999999999999" customHeight="1">
      <c r="B71" s="110"/>
      <c r="D71" s="111" t="s">
        <v>105</v>
      </c>
      <c r="E71" s="112"/>
      <c r="F71" s="112"/>
      <c r="G71" s="112"/>
      <c r="H71" s="112"/>
      <c r="I71" s="112"/>
      <c r="J71" s="113">
        <f>J615</f>
        <v>0</v>
      </c>
      <c r="L71" s="110"/>
    </row>
    <row r="72" spans="1:31" s="10" customFormat="1" ht="19.899999999999999" customHeight="1">
      <c r="B72" s="110"/>
      <c r="D72" s="111" t="s">
        <v>106</v>
      </c>
      <c r="E72" s="112"/>
      <c r="F72" s="112"/>
      <c r="G72" s="112"/>
      <c r="H72" s="112"/>
      <c r="I72" s="112"/>
      <c r="J72" s="113">
        <f>J629</f>
        <v>0</v>
      </c>
      <c r="L72" s="110"/>
    </row>
    <row r="73" spans="1:31" s="10" customFormat="1" ht="19.899999999999999" customHeight="1">
      <c r="B73" s="110"/>
      <c r="D73" s="111" t="s">
        <v>107</v>
      </c>
      <c r="E73" s="112"/>
      <c r="F73" s="112"/>
      <c r="G73" s="112"/>
      <c r="H73" s="112"/>
      <c r="I73" s="112"/>
      <c r="J73" s="113">
        <f>J663</f>
        <v>0</v>
      </c>
      <c r="L73" s="110"/>
    </row>
    <row r="74" spans="1:31" s="10" customFormat="1" ht="19.899999999999999" customHeight="1">
      <c r="B74" s="110"/>
      <c r="D74" s="111" t="s">
        <v>108</v>
      </c>
      <c r="E74" s="112"/>
      <c r="F74" s="112"/>
      <c r="G74" s="112"/>
      <c r="H74" s="112"/>
      <c r="I74" s="112"/>
      <c r="J74" s="113">
        <f>J723</f>
        <v>0</v>
      </c>
      <c r="L74" s="110"/>
    </row>
    <row r="75" spans="1:31" s="10" customFormat="1" ht="19.899999999999999" customHeight="1">
      <c r="B75" s="110"/>
      <c r="D75" s="111" t="s">
        <v>109</v>
      </c>
      <c r="E75" s="112"/>
      <c r="F75" s="112"/>
      <c r="G75" s="112"/>
      <c r="H75" s="112"/>
      <c r="I75" s="112"/>
      <c r="J75" s="113">
        <f>J768</f>
        <v>0</v>
      </c>
      <c r="L75" s="110"/>
    </row>
    <row r="76" spans="1:31" s="10" customFormat="1" ht="19.899999999999999" customHeight="1">
      <c r="B76" s="110"/>
      <c r="D76" s="111" t="s">
        <v>110</v>
      </c>
      <c r="E76" s="112"/>
      <c r="F76" s="112"/>
      <c r="G76" s="112"/>
      <c r="H76" s="112"/>
      <c r="I76" s="112"/>
      <c r="J76" s="113">
        <f>J799</f>
        <v>0</v>
      </c>
      <c r="L76" s="110"/>
    </row>
    <row r="77" spans="1:31" s="10" customFormat="1" ht="19.899999999999999" customHeight="1">
      <c r="B77" s="110"/>
      <c r="D77" s="111" t="s">
        <v>111</v>
      </c>
      <c r="E77" s="112"/>
      <c r="F77" s="112"/>
      <c r="G77" s="112"/>
      <c r="H77" s="112"/>
      <c r="I77" s="112"/>
      <c r="J77" s="113">
        <f>J822</f>
        <v>0</v>
      </c>
      <c r="L77" s="110"/>
    </row>
    <row r="78" spans="1:31" s="2" customFormat="1" ht="21.7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8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7" customHeight="1">
      <c r="A79" s="31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8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3" spans="1:31" s="2" customFormat="1" ht="7" customHeight="1">
      <c r="A83" s="31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89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25" customHeight="1">
      <c r="A84" s="31"/>
      <c r="B84" s="32"/>
      <c r="C84" s="23" t="s">
        <v>112</v>
      </c>
      <c r="D84" s="31"/>
      <c r="E84" s="31"/>
      <c r="F84" s="31"/>
      <c r="G84" s="31"/>
      <c r="H84" s="31"/>
      <c r="I84" s="31"/>
      <c r="J84" s="31"/>
      <c r="K84" s="31"/>
      <c r="L84" s="89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7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89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2" customFormat="1" ht="12" customHeight="1">
      <c r="A86" s="31"/>
      <c r="B86" s="32"/>
      <c r="C86" s="28" t="s">
        <v>15</v>
      </c>
      <c r="D86" s="31"/>
      <c r="E86" s="31"/>
      <c r="F86" s="31"/>
      <c r="G86" s="31"/>
      <c r="H86" s="31"/>
      <c r="I86" s="31"/>
      <c r="J86" s="31"/>
      <c r="K86" s="31"/>
      <c r="L86" s="89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16.5" customHeight="1">
      <c r="A87" s="31"/>
      <c r="B87" s="32"/>
      <c r="C87" s="31"/>
      <c r="D87" s="31"/>
      <c r="E87" s="305" t="str">
        <f>E7</f>
        <v>Zateplení BD ul. Květná st. p. č. 309 a 311, k.ú. Bruntál</v>
      </c>
      <c r="F87" s="306"/>
      <c r="G87" s="306"/>
      <c r="H87" s="306"/>
      <c r="I87" s="31"/>
      <c r="J87" s="31"/>
      <c r="K87" s="31"/>
      <c r="L87" s="89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8" t="s">
        <v>88</v>
      </c>
      <c r="D88" s="31"/>
      <c r="E88" s="31"/>
      <c r="F88" s="31"/>
      <c r="G88" s="31"/>
      <c r="H88" s="31"/>
      <c r="I88" s="31"/>
      <c r="J88" s="31"/>
      <c r="K88" s="31"/>
      <c r="L88" s="89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78" t="str">
        <f>E9</f>
        <v>02 - Květná č.p. 25 - stavební úpravy</v>
      </c>
      <c r="F89" s="304"/>
      <c r="G89" s="304"/>
      <c r="H89" s="304"/>
      <c r="I89" s="31"/>
      <c r="J89" s="31"/>
      <c r="K89" s="31"/>
      <c r="L89" s="89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89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8" t="s">
        <v>21</v>
      </c>
      <c r="D91" s="31"/>
      <c r="E91" s="31"/>
      <c r="F91" s="26" t="str">
        <f>F12</f>
        <v>Květná 23, 25, Bruntál</v>
      </c>
      <c r="G91" s="31"/>
      <c r="H91" s="31"/>
      <c r="I91" s="28" t="s">
        <v>23</v>
      </c>
      <c r="J91" s="49" t="str">
        <f>IF(J12="","",J12)</f>
        <v>24. 7. 2019</v>
      </c>
      <c r="K91" s="31"/>
      <c r="L91" s="89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89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8" customHeight="1">
      <c r="A93" s="31"/>
      <c r="B93" s="32"/>
      <c r="C93" s="28" t="s">
        <v>25</v>
      </c>
      <c r="D93" s="31"/>
      <c r="E93" s="31"/>
      <c r="F93" s="26" t="str">
        <f>E15</f>
        <v>MÚ Bruntál</v>
      </c>
      <c r="G93" s="31"/>
      <c r="H93" s="31"/>
      <c r="I93" s="28" t="s">
        <v>31</v>
      </c>
      <c r="J93" s="29" t="str">
        <f>E21</f>
        <v>Ideaprojekt s.r.o., Bruntál</v>
      </c>
      <c r="K93" s="31"/>
      <c r="L93" s="89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customHeight="1">
      <c r="A94" s="31"/>
      <c r="B94" s="32"/>
      <c r="C94" s="28" t="s">
        <v>29</v>
      </c>
      <c r="D94" s="31"/>
      <c r="E94" s="31"/>
      <c r="F94" s="26" t="str">
        <f>IF(E18="","",E18)</f>
        <v xml:space="preserve"> </v>
      </c>
      <c r="G94" s="31"/>
      <c r="H94" s="31"/>
      <c r="I94" s="28" t="s">
        <v>34</v>
      </c>
      <c r="J94" s="29" t="str">
        <f>E24</f>
        <v xml:space="preserve"> </v>
      </c>
      <c r="K94" s="31"/>
      <c r="L94" s="89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4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89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11" customFormat="1" ht="29.25" customHeight="1">
      <c r="A96" s="114"/>
      <c r="B96" s="115"/>
      <c r="C96" s="116" t="s">
        <v>113</v>
      </c>
      <c r="D96" s="117" t="s">
        <v>56</v>
      </c>
      <c r="E96" s="117" t="s">
        <v>52</v>
      </c>
      <c r="F96" s="117" t="s">
        <v>53</v>
      </c>
      <c r="G96" s="117" t="s">
        <v>114</v>
      </c>
      <c r="H96" s="117" t="s">
        <v>115</v>
      </c>
      <c r="I96" s="117" t="s">
        <v>116</v>
      </c>
      <c r="J96" s="117" t="s">
        <v>92</v>
      </c>
      <c r="K96" s="118" t="s">
        <v>117</v>
      </c>
      <c r="L96" s="119"/>
      <c r="M96" s="56" t="s">
        <v>3</v>
      </c>
      <c r="N96" s="57" t="s">
        <v>41</v>
      </c>
      <c r="O96" s="57" t="s">
        <v>118</v>
      </c>
      <c r="P96" s="57" t="s">
        <v>119</v>
      </c>
      <c r="Q96" s="57" t="s">
        <v>120</v>
      </c>
      <c r="R96" s="57" t="s">
        <v>121</v>
      </c>
      <c r="S96" s="57" t="s">
        <v>122</v>
      </c>
      <c r="T96" s="58" t="s">
        <v>123</v>
      </c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</row>
    <row r="97" spans="1:65" s="2" customFormat="1" ht="22.9" customHeight="1">
      <c r="A97" s="31"/>
      <c r="B97" s="32"/>
      <c r="C97" s="63" t="s">
        <v>124</v>
      </c>
      <c r="D97" s="31"/>
      <c r="E97" s="31"/>
      <c r="F97" s="31"/>
      <c r="G97" s="31"/>
      <c r="H97" s="31"/>
      <c r="I97" s="31"/>
      <c r="J97" s="120">
        <f>BK97</f>
        <v>0</v>
      </c>
      <c r="K97" s="31"/>
      <c r="L97" s="32"/>
      <c r="M97" s="59"/>
      <c r="N97" s="50"/>
      <c r="O97" s="60"/>
      <c r="P97" s="121">
        <f>P98+P532</f>
        <v>3390.2453250000012</v>
      </c>
      <c r="Q97" s="60"/>
      <c r="R97" s="121">
        <f>R98+R532</f>
        <v>82.226271739736006</v>
      </c>
      <c r="S97" s="60"/>
      <c r="T97" s="122">
        <f>T98+T532</f>
        <v>31.908407499999999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9" t="s">
        <v>70</v>
      </c>
      <c r="AU97" s="19" t="s">
        <v>93</v>
      </c>
      <c r="BK97" s="123">
        <f>BK98+BK532</f>
        <v>0</v>
      </c>
    </row>
    <row r="98" spans="1:65" s="12" customFormat="1" ht="25.9" customHeight="1">
      <c r="B98" s="124"/>
      <c r="D98" s="125" t="s">
        <v>70</v>
      </c>
      <c r="E98" s="126" t="s">
        <v>125</v>
      </c>
      <c r="F98" s="126" t="s">
        <v>126</v>
      </c>
      <c r="J98" s="127">
        <f>BK98</f>
        <v>0</v>
      </c>
      <c r="L98" s="124"/>
      <c r="M98" s="128"/>
      <c r="N98" s="129"/>
      <c r="O98" s="129"/>
      <c r="P98" s="130">
        <f>P99+P128+P136+P431+P524+P530</f>
        <v>2825.7938330000011</v>
      </c>
      <c r="Q98" s="129"/>
      <c r="R98" s="130">
        <f>R99+R128+R136+R431+R524+R530</f>
        <v>76.955024773440002</v>
      </c>
      <c r="S98" s="129"/>
      <c r="T98" s="131">
        <f>T99+T128+T136+T431+T524+T530</f>
        <v>29.933956999999999</v>
      </c>
      <c r="AR98" s="125" t="s">
        <v>79</v>
      </c>
      <c r="AT98" s="132" t="s">
        <v>70</v>
      </c>
      <c r="AU98" s="132" t="s">
        <v>71</v>
      </c>
      <c r="AY98" s="125" t="s">
        <v>127</v>
      </c>
      <c r="BK98" s="133">
        <f>BK99+BK128+BK136+BK431+BK524+BK530</f>
        <v>0</v>
      </c>
    </row>
    <row r="99" spans="1:65" s="12" customFormat="1" ht="22.9" customHeight="1">
      <c r="B99" s="124"/>
      <c r="D99" s="125" t="s">
        <v>70</v>
      </c>
      <c r="E99" s="134" t="s">
        <v>79</v>
      </c>
      <c r="F99" s="134" t="s">
        <v>128</v>
      </c>
      <c r="J99" s="135">
        <f>BK99</f>
        <v>0</v>
      </c>
      <c r="L99" s="124"/>
      <c r="M99" s="128"/>
      <c r="N99" s="129"/>
      <c r="O99" s="129"/>
      <c r="P99" s="130">
        <f>SUM(P100:P127)</f>
        <v>29.737980000000004</v>
      </c>
      <c r="Q99" s="129"/>
      <c r="R99" s="130">
        <f>SUM(R100:R127)</f>
        <v>24.504000000000001</v>
      </c>
      <c r="S99" s="129"/>
      <c r="T99" s="131">
        <f>SUM(T100:T127)</f>
        <v>6.9423750000000002</v>
      </c>
      <c r="AR99" s="125" t="s">
        <v>79</v>
      </c>
      <c r="AT99" s="132" t="s">
        <v>70</v>
      </c>
      <c r="AU99" s="132" t="s">
        <v>79</v>
      </c>
      <c r="AY99" s="125" t="s">
        <v>127</v>
      </c>
      <c r="BK99" s="133">
        <f>SUM(BK100:BK127)</f>
        <v>0</v>
      </c>
    </row>
    <row r="100" spans="1:65" s="2" customFormat="1" ht="72" customHeight="1">
      <c r="A100" s="31"/>
      <c r="B100" s="136"/>
      <c r="C100" s="137" t="s">
        <v>79</v>
      </c>
      <c r="D100" s="137" t="s">
        <v>129</v>
      </c>
      <c r="E100" s="138" t="s">
        <v>130</v>
      </c>
      <c r="F100" s="139" t="s">
        <v>131</v>
      </c>
      <c r="G100" s="140" t="s">
        <v>132</v>
      </c>
      <c r="H100" s="141">
        <v>27.225000000000001</v>
      </c>
      <c r="I100" s="142"/>
      <c r="J100" s="142">
        <f>ROUND(I100*H100,2)</f>
        <v>0</v>
      </c>
      <c r="K100" s="139" t="s">
        <v>133</v>
      </c>
      <c r="L100" s="32"/>
      <c r="M100" s="143" t="s">
        <v>3</v>
      </c>
      <c r="N100" s="144" t="s">
        <v>43</v>
      </c>
      <c r="O100" s="145">
        <v>0.20799999999999999</v>
      </c>
      <c r="P100" s="145">
        <f>O100*H100</f>
        <v>5.6627999999999998</v>
      </c>
      <c r="Q100" s="145">
        <v>0</v>
      </c>
      <c r="R100" s="145">
        <f>Q100*H100</f>
        <v>0</v>
      </c>
      <c r="S100" s="145">
        <v>0.255</v>
      </c>
      <c r="T100" s="146">
        <f>S100*H100</f>
        <v>6.9423750000000002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7" t="s">
        <v>134</v>
      </c>
      <c r="AT100" s="147" t="s">
        <v>129</v>
      </c>
      <c r="AU100" s="147" t="s">
        <v>135</v>
      </c>
      <c r="AY100" s="19" t="s">
        <v>127</v>
      </c>
      <c r="BE100" s="148">
        <f>IF(N100="základní",J100,0)</f>
        <v>0</v>
      </c>
      <c r="BF100" s="148">
        <f>IF(N100="snížená",J100,0)</f>
        <v>0</v>
      </c>
      <c r="BG100" s="148">
        <f>IF(N100="zákl. přenesená",J100,0)</f>
        <v>0</v>
      </c>
      <c r="BH100" s="148">
        <f>IF(N100="sníž. přenesená",J100,0)</f>
        <v>0</v>
      </c>
      <c r="BI100" s="148">
        <f>IF(N100="nulová",J100,0)</f>
        <v>0</v>
      </c>
      <c r="BJ100" s="19" t="s">
        <v>135</v>
      </c>
      <c r="BK100" s="148">
        <f>ROUND(I100*H100,2)</f>
        <v>0</v>
      </c>
      <c r="BL100" s="19" t="s">
        <v>134</v>
      </c>
      <c r="BM100" s="147" t="s">
        <v>136</v>
      </c>
    </row>
    <row r="101" spans="1:65" s="13" customFormat="1">
      <c r="B101" s="149"/>
      <c r="D101" s="150" t="s">
        <v>137</v>
      </c>
      <c r="E101" s="151" t="s">
        <v>3</v>
      </c>
      <c r="F101" s="152" t="s">
        <v>138</v>
      </c>
      <c r="H101" s="151" t="s">
        <v>3</v>
      </c>
      <c r="L101" s="149"/>
      <c r="M101" s="153"/>
      <c r="N101" s="154"/>
      <c r="O101" s="154"/>
      <c r="P101" s="154"/>
      <c r="Q101" s="154"/>
      <c r="R101" s="154"/>
      <c r="S101" s="154"/>
      <c r="T101" s="155"/>
      <c r="AT101" s="151" t="s">
        <v>137</v>
      </c>
      <c r="AU101" s="151" t="s">
        <v>135</v>
      </c>
      <c r="AV101" s="13" t="s">
        <v>79</v>
      </c>
      <c r="AW101" s="13" t="s">
        <v>33</v>
      </c>
      <c r="AX101" s="13" t="s">
        <v>71</v>
      </c>
      <c r="AY101" s="151" t="s">
        <v>127</v>
      </c>
    </row>
    <row r="102" spans="1:65" s="13" customFormat="1">
      <c r="B102" s="149"/>
      <c r="D102" s="150" t="s">
        <v>137</v>
      </c>
      <c r="E102" s="151" t="s">
        <v>3</v>
      </c>
      <c r="F102" s="152" t="s">
        <v>139</v>
      </c>
      <c r="H102" s="151" t="s">
        <v>3</v>
      </c>
      <c r="L102" s="149"/>
      <c r="M102" s="153"/>
      <c r="N102" s="154"/>
      <c r="O102" s="154"/>
      <c r="P102" s="154"/>
      <c r="Q102" s="154"/>
      <c r="R102" s="154"/>
      <c r="S102" s="154"/>
      <c r="T102" s="155"/>
      <c r="AT102" s="151" t="s">
        <v>137</v>
      </c>
      <c r="AU102" s="151" t="s">
        <v>135</v>
      </c>
      <c r="AV102" s="13" t="s">
        <v>79</v>
      </c>
      <c r="AW102" s="13" t="s">
        <v>33</v>
      </c>
      <c r="AX102" s="13" t="s">
        <v>71</v>
      </c>
      <c r="AY102" s="151" t="s">
        <v>127</v>
      </c>
    </row>
    <row r="103" spans="1:65" s="14" customFormat="1">
      <c r="B103" s="156"/>
      <c r="D103" s="150" t="s">
        <v>137</v>
      </c>
      <c r="E103" s="157" t="s">
        <v>3</v>
      </c>
      <c r="F103" s="158" t="s">
        <v>140</v>
      </c>
      <c r="H103" s="159">
        <v>29.05</v>
      </c>
      <c r="L103" s="156"/>
      <c r="M103" s="160"/>
      <c r="N103" s="161"/>
      <c r="O103" s="161"/>
      <c r="P103" s="161"/>
      <c r="Q103" s="161"/>
      <c r="R103" s="161"/>
      <c r="S103" s="161"/>
      <c r="T103" s="162"/>
      <c r="AT103" s="157" t="s">
        <v>137</v>
      </c>
      <c r="AU103" s="157" t="s">
        <v>135</v>
      </c>
      <c r="AV103" s="14" t="s">
        <v>135</v>
      </c>
      <c r="AW103" s="14" t="s">
        <v>33</v>
      </c>
      <c r="AX103" s="14" t="s">
        <v>71</v>
      </c>
      <c r="AY103" s="157" t="s">
        <v>127</v>
      </c>
    </row>
    <row r="104" spans="1:65" s="14" customFormat="1">
      <c r="B104" s="156"/>
      <c r="D104" s="150" t="s">
        <v>137</v>
      </c>
      <c r="E104" s="157" t="s">
        <v>3</v>
      </c>
      <c r="F104" s="158" t="s">
        <v>141</v>
      </c>
      <c r="H104" s="159">
        <v>-1.825</v>
      </c>
      <c r="L104" s="156"/>
      <c r="M104" s="160"/>
      <c r="N104" s="161"/>
      <c r="O104" s="161"/>
      <c r="P104" s="161"/>
      <c r="Q104" s="161"/>
      <c r="R104" s="161"/>
      <c r="S104" s="161"/>
      <c r="T104" s="162"/>
      <c r="AT104" s="157" t="s">
        <v>137</v>
      </c>
      <c r="AU104" s="157" t="s">
        <v>135</v>
      </c>
      <c r="AV104" s="14" t="s">
        <v>135</v>
      </c>
      <c r="AW104" s="14" t="s">
        <v>33</v>
      </c>
      <c r="AX104" s="14" t="s">
        <v>71</v>
      </c>
      <c r="AY104" s="157" t="s">
        <v>127</v>
      </c>
    </row>
    <row r="105" spans="1:65" s="15" customFormat="1">
      <c r="B105" s="163"/>
      <c r="D105" s="150" t="s">
        <v>137</v>
      </c>
      <c r="E105" s="164" t="s">
        <v>3</v>
      </c>
      <c r="F105" s="165" t="s">
        <v>142</v>
      </c>
      <c r="H105" s="166">
        <v>27.225000000000001</v>
      </c>
      <c r="L105" s="163"/>
      <c r="M105" s="167"/>
      <c r="N105" s="168"/>
      <c r="O105" s="168"/>
      <c r="P105" s="168"/>
      <c r="Q105" s="168"/>
      <c r="R105" s="168"/>
      <c r="S105" s="168"/>
      <c r="T105" s="169"/>
      <c r="AT105" s="164" t="s">
        <v>137</v>
      </c>
      <c r="AU105" s="164" t="s">
        <v>135</v>
      </c>
      <c r="AV105" s="15" t="s">
        <v>134</v>
      </c>
      <c r="AW105" s="15" t="s">
        <v>33</v>
      </c>
      <c r="AX105" s="15" t="s">
        <v>79</v>
      </c>
      <c r="AY105" s="164" t="s">
        <v>127</v>
      </c>
    </row>
    <row r="106" spans="1:65" s="2" customFormat="1" ht="36" customHeight="1">
      <c r="A106" s="31"/>
      <c r="B106" s="136"/>
      <c r="C106" s="137" t="s">
        <v>135</v>
      </c>
      <c r="D106" s="137" t="s">
        <v>129</v>
      </c>
      <c r="E106" s="138" t="s">
        <v>143</v>
      </c>
      <c r="F106" s="139" t="s">
        <v>144</v>
      </c>
      <c r="G106" s="140" t="s">
        <v>145</v>
      </c>
      <c r="H106" s="141">
        <v>12.252000000000001</v>
      </c>
      <c r="I106" s="142"/>
      <c r="J106" s="142">
        <f>ROUND(I106*H106,2)</f>
        <v>0</v>
      </c>
      <c r="K106" s="139" t="s">
        <v>133</v>
      </c>
      <c r="L106" s="32"/>
      <c r="M106" s="143" t="s">
        <v>3</v>
      </c>
      <c r="N106" s="144" t="s">
        <v>43</v>
      </c>
      <c r="O106" s="145">
        <v>1.43</v>
      </c>
      <c r="P106" s="145">
        <f>O106*H106</f>
        <v>17.52036</v>
      </c>
      <c r="Q106" s="145">
        <v>0</v>
      </c>
      <c r="R106" s="145">
        <f>Q106*H106</f>
        <v>0</v>
      </c>
      <c r="S106" s="145">
        <v>0</v>
      </c>
      <c r="T106" s="146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7" t="s">
        <v>134</v>
      </c>
      <c r="AT106" s="147" t="s">
        <v>129</v>
      </c>
      <c r="AU106" s="147" t="s">
        <v>135</v>
      </c>
      <c r="AY106" s="19" t="s">
        <v>127</v>
      </c>
      <c r="BE106" s="148">
        <f>IF(N106="základní",J106,0)</f>
        <v>0</v>
      </c>
      <c r="BF106" s="148">
        <f>IF(N106="snížená",J106,0)</f>
        <v>0</v>
      </c>
      <c r="BG106" s="148">
        <f>IF(N106="zákl. přenesená",J106,0)</f>
        <v>0</v>
      </c>
      <c r="BH106" s="148">
        <f>IF(N106="sníž. přenesená",J106,0)</f>
        <v>0</v>
      </c>
      <c r="BI106" s="148">
        <f>IF(N106="nulová",J106,0)</f>
        <v>0</v>
      </c>
      <c r="BJ106" s="19" t="s">
        <v>135</v>
      </c>
      <c r="BK106" s="148">
        <f>ROUND(I106*H106,2)</f>
        <v>0</v>
      </c>
      <c r="BL106" s="19" t="s">
        <v>134</v>
      </c>
      <c r="BM106" s="147" t="s">
        <v>146</v>
      </c>
    </row>
    <row r="107" spans="1:65" s="13" customFormat="1">
      <c r="B107" s="149"/>
      <c r="D107" s="150" t="s">
        <v>137</v>
      </c>
      <c r="E107" s="151" t="s">
        <v>3</v>
      </c>
      <c r="F107" s="152" t="s">
        <v>138</v>
      </c>
      <c r="H107" s="151" t="s">
        <v>3</v>
      </c>
      <c r="L107" s="149"/>
      <c r="M107" s="153"/>
      <c r="N107" s="154"/>
      <c r="O107" s="154"/>
      <c r="P107" s="154"/>
      <c r="Q107" s="154"/>
      <c r="R107" s="154"/>
      <c r="S107" s="154"/>
      <c r="T107" s="155"/>
      <c r="AT107" s="151" t="s">
        <v>137</v>
      </c>
      <c r="AU107" s="151" t="s">
        <v>135</v>
      </c>
      <c r="AV107" s="13" t="s">
        <v>79</v>
      </c>
      <c r="AW107" s="13" t="s">
        <v>33</v>
      </c>
      <c r="AX107" s="13" t="s">
        <v>71</v>
      </c>
      <c r="AY107" s="151" t="s">
        <v>127</v>
      </c>
    </row>
    <row r="108" spans="1:65" s="13" customFormat="1">
      <c r="B108" s="149"/>
      <c r="D108" s="150" t="s">
        <v>137</v>
      </c>
      <c r="E108" s="151" t="s">
        <v>3</v>
      </c>
      <c r="F108" s="152" t="s">
        <v>147</v>
      </c>
      <c r="H108" s="151" t="s">
        <v>3</v>
      </c>
      <c r="L108" s="149"/>
      <c r="M108" s="153"/>
      <c r="N108" s="154"/>
      <c r="O108" s="154"/>
      <c r="P108" s="154"/>
      <c r="Q108" s="154"/>
      <c r="R108" s="154"/>
      <c r="S108" s="154"/>
      <c r="T108" s="155"/>
      <c r="AT108" s="151" t="s">
        <v>137</v>
      </c>
      <c r="AU108" s="151" t="s">
        <v>135</v>
      </c>
      <c r="AV108" s="13" t="s">
        <v>79</v>
      </c>
      <c r="AW108" s="13" t="s">
        <v>33</v>
      </c>
      <c r="AX108" s="13" t="s">
        <v>71</v>
      </c>
      <c r="AY108" s="151" t="s">
        <v>127</v>
      </c>
    </row>
    <row r="109" spans="1:65" s="14" customFormat="1">
      <c r="B109" s="156"/>
      <c r="D109" s="150" t="s">
        <v>137</v>
      </c>
      <c r="E109" s="157" t="s">
        <v>3</v>
      </c>
      <c r="F109" s="158" t="s">
        <v>148</v>
      </c>
      <c r="H109" s="159">
        <v>13.073</v>
      </c>
      <c r="L109" s="156"/>
      <c r="M109" s="160"/>
      <c r="N109" s="161"/>
      <c r="O109" s="161"/>
      <c r="P109" s="161"/>
      <c r="Q109" s="161"/>
      <c r="R109" s="161"/>
      <c r="S109" s="161"/>
      <c r="T109" s="162"/>
      <c r="AT109" s="157" t="s">
        <v>137</v>
      </c>
      <c r="AU109" s="157" t="s">
        <v>135</v>
      </c>
      <c r="AV109" s="14" t="s">
        <v>135</v>
      </c>
      <c r="AW109" s="14" t="s">
        <v>33</v>
      </c>
      <c r="AX109" s="14" t="s">
        <v>71</v>
      </c>
      <c r="AY109" s="157" t="s">
        <v>127</v>
      </c>
    </row>
    <row r="110" spans="1:65" s="14" customFormat="1">
      <c r="B110" s="156"/>
      <c r="D110" s="150" t="s">
        <v>137</v>
      </c>
      <c r="E110" s="157" t="s">
        <v>3</v>
      </c>
      <c r="F110" s="158" t="s">
        <v>149</v>
      </c>
      <c r="H110" s="159">
        <v>-0.82099999999999995</v>
      </c>
      <c r="L110" s="156"/>
      <c r="M110" s="160"/>
      <c r="N110" s="161"/>
      <c r="O110" s="161"/>
      <c r="P110" s="161"/>
      <c r="Q110" s="161"/>
      <c r="R110" s="161"/>
      <c r="S110" s="161"/>
      <c r="T110" s="162"/>
      <c r="AT110" s="157" t="s">
        <v>137</v>
      </c>
      <c r="AU110" s="157" t="s">
        <v>135</v>
      </c>
      <c r="AV110" s="14" t="s">
        <v>135</v>
      </c>
      <c r="AW110" s="14" t="s">
        <v>33</v>
      </c>
      <c r="AX110" s="14" t="s">
        <v>71</v>
      </c>
      <c r="AY110" s="157" t="s">
        <v>127</v>
      </c>
    </row>
    <row r="111" spans="1:65" s="15" customFormat="1">
      <c r="B111" s="163"/>
      <c r="D111" s="150" t="s">
        <v>137</v>
      </c>
      <c r="E111" s="164" t="s">
        <v>3</v>
      </c>
      <c r="F111" s="165" t="s">
        <v>142</v>
      </c>
      <c r="H111" s="166">
        <v>12.252000000000001</v>
      </c>
      <c r="L111" s="163"/>
      <c r="M111" s="167"/>
      <c r="N111" s="168"/>
      <c r="O111" s="168"/>
      <c r="P111" s="168"/>
      <c r="Q111" s="168"/>
      <c r="R111" s="168"/>
      <c r="S111" s="168"/>
      <c r="T111" s="169"/>
      <c r="AT111" s="164" t="s">
        <v>137</v>
      </c>
      <c r="AU111" s="164" t="s">
        <v>135</v>
      </c>
      <c r="AV111" s="15" t="s">
        <v>134</v>
      </c>
      <c r="AW111" s="15" t="s">
        <v>33</v>
      </c>
      <c r="AX111" s="15" t="s">
        <v>79</v>
      </c>
      <c r="AY111" s="164" t="s">
        <v>127</v>
      </c>
    </row>
    <row r="112" spans="1:65" s="2" customFormat="1" ht="48" customHeight="1">
      <c r="A112" s="31"/>
      <c r="B112" s="136"/>
      <c r="C112" s="137" t="s">
        <v>150</v>
      </c>
      <c r="D112" s="137" t="s">
        <v>129</v>
      </c>
      <c r="E112" s="138" t="s">
        <v>151</v>
      </c>
      <c r="F112" s="139" t="s">
        <v>152</v>
      </c>
      <c r="G112" s="140" t="s">
        <v>145</v>
      </c>
      <c r="H112" s="141">
        <v>12.252000000000001</v>
      </c>
      <c r="I112" s="142"/>
      <c r="J112" s="142">
        <f>ROUND(I112*H112,2)</f>
        <v>0</v>
      </c>
      <c r="K112" s="139" t="s">
        <v>133</v>
      </c>
      <c r="L112" s="32"/>
      <c r="M112" s="143" t="s">
        <v>3</v>
      </c>
      <c r="N112" s="144" t="s">
        <v>43</v>
      </c>
      <c r="O112" s="145">
        <v>0.1</v>
      </c>
      <c r="P112" s="145">
        <f>O112*H112</f>
        <v>1.2252000000000001</v>
      </c>
      <c r="Q112" s="145">
        <v>0</v>
      </c>
      <c r="R112" s="145">
        <f>Q112*H112</f>
        <v>0</v>
      </c>
      <c r="S112" s="145">
        <v>0</v>
      </c>
      <c r="T112" s="146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47" t="s">
        <v>134</v>
      </c>
      <c r="AT112" s="147" t="s">
        <v>129</v>
      </c>
      <c r="AU112" s="147" t="s">
        <v>135</v>
      </c>
      <c r="AY112" s="19" t="s">
        <v>127</v>
      </c>
      <c r="BE112" s="148">
        <f>IF(N112="základní",J112,0)</f>
        <v>0</v>
      </c>
      <c r="BF112" s="148">
        <f>IF(N112="snížená",J112,0)</f>
        <v>0</v>
      </c>
      <c r="BG112" s="148">
        <f>IF(N112="zákl. přenesená",J112,0)</f>
        <v>0</v>
      </c>
      <c r="BH112" s="148">
        <f>IF(N112="sníž. přenesená",J112,0)</f>
        <v>0</v>
      </c>
      <c r="BI112" s="148">
        <f>IF(N112="nulová",J112,0)</f>
        <v>0</v>
      </c>
      <c r="BJ112" s="19" t="s">
        <v>135</v>
      </c>
      <c r="BK112" s="148">
        <f>ROUND(I112*H112,2)</f>
        <v>0</v>
      </c>
      <c r="BL112" s="19" t="s">
        <v>134</v>
      </c>
      <c r="BM112" s="147" t="s">
        <v>153</v>
      </c>
    </row>
    <row r="113" spans="1:65" s="2" customFormat="1" ht="60" customHeight="1">
      <c r="A113" s="31"/>
      <c r="B113" s="136"/>
      <c r="C113" s="137" t="s">
        <v>134</v>
      </c>
      <c r="D113" s="137" t="s">
        <v>129</v>
      </c>
      <c r="E113" s="138" t="s">
        <v>154</v>
      </c>
      <c r="F113" s="139" t="s">
        <v>155</v>
      </c>
      <c r="G113" s="140" t="s">
        <v>145</v>
      </c>
      <c r="H113" s="141">
        <v>12.252000000000001</v>
      </c>
      <c r="I113" s="142"/>
      <c r="J113" s="142">
        <f>ROUND(I113*H113,2)</f>
        <v>0</v>
      </c>
      <c r="K113" s="139" t="s">
        <v>133</v>
      </c>
      <c r="L113" s="32"/>
      <c r="M113" s="143" t="s">
        <v>3</v>
      </c>
      <c r="N113" s="144" t="s">
        <v>43</v>
      </c>
      <c r="O113" s="145">
        <v>8.3000000000000004E-2</v>
      </c>
      <c r="P113" s="145">
        <f>O113*H113</f>
        <v>1.0169160000000002</v>
      </c>
      <c r="Q113" s="145">
        <v>0</v>
      </c>
      <c r="R113" s="145">
        <f>Q113*H113</f>
        <v>0</v>
      </c>
      <c r="S113" s="145">
        <v>0</v>
      </c>
      <c r="T113" s="146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47" t="s">
        <v>134</v>
      </c>
      <c r="AT113" s="147" t="s">
        <v>129</v>
      </c>
      <c r="AU113" s="147" t="s">
        <v>135</v>
      </c>
      <c r="AY113" s="19" t="s">
        <v>127</v>
      </c>
      <c r="BE113" s="148">
        <f>IF(N113="základní",J113,0)</f>
        <v>0</v>
      </c>
      <c r="BF113" s="148">
        <f>IF(N113="snížená",J113,0)</f>
        <v>0</v>
      </c>
      <c r="BG113" s="148">
        <f>IF(N113="zákl. přenesená",J113,0)</f>
        <v>0</v>
      </c>
      <c r="BH113" s="148">
        <f>IF(N113="sníž. přenesená",J113,0)</f>
        <v>0</v>
      </c>
      <c r="BI113" s="148">
        <f>IF(N113="nulová",J113,0)</f>
        <v>0</v>
      </c>
      <c r="BJ113" s="19" t="s">
        <v>135</v>
      </c>
      <c r="BK113" s="148">
        <f>ROUND(I113*H113,2)</f>
        <v>0</v>
      </c>
      <c r="BL113" s="19" t="s">
        <v>134</v>
      </c>
      <c r="BM113" s="147" t="s">
        <v>156</v>
      </c>
    </row>
    <row r="114" spans="1:65" s="2" customFormat="1" ht="60" customHeight="1">
      <c r="A114" s="31"/>
      <c r="B114" s="136"/>
      <c r="C114" s="137" t="s">
        <v>157</v>
      </c>
      <c r="D114" s="137" t="s">
        <v>129</v>
      </c>
      <c r="E114" s="138" t="s">
        <v>158</v>
      </c>
      <c r="F114" s="139" t="s">
        <v>159</v>
      </c>
      <c r="G114" s="140" t="s">
        <v>145</v>
      </c>
      <c r="H114" s="141">
        <v>134.77199999999999</v>
      </c>
      <c r="I114" s="142"/>
      <c r="J114" s="142">
        <f>ROUND(I114*H114,2)</f>
        <v>0</v>
      </c>
      <c r="K114" s="139" t="s">
        <v>133</v>
      </c>
      <c r="L114" s="32"/>
      <c r="M114" s="143" t="s">
        <v>3</v>
      </c>
      <c r="N114" s="144" t="s">
        <v>43</v>
      </c>
      <c r="O114" s="145">
        <v>4.0000000000000001E-3</v>
      </c>
      <c r="P114" s="145">
        <f>O114*H114</f>
        <v>0.53908800000000001</v>
      </c>
      <c r="Q114" s="145">
        <v>0</v>
      </c>
      <c r="R114" s="145">
        <f>Q114*H114</f>
        <v>0</v>
      </c>
      <c r="S114" s="145">
        <v>0</v>
      </c>
      <c r="T114" s="146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47" t="s">
        <v>134</v>
      </c>
      <c r="AT114" s="147" t="s">
        <v>129</v>
      </c>
      <c r="AU114" s="147" t="s">
        <v>135</v>
      </c>
      <c r="AY114" s="19" t="s">
        <v>127</v>
      </c>
      <c r="BE114" s="148">
        <f>IF(N114="základní",J114,0)</f>
        <v>0</v>
      </c>
      <c r="BF114" s="148">
        <f>IF(N114="snížená",J114,0)</f>
        <v>0</v>
      </c>
      <c r="BG114" s="148">
        <f>IF(N114="zákl. přenesená",J114,0)</f>
        <v>0</v>
      </c>
      <c r="BH114" s="148">
        <f>IF(N114="sníž. přenesená",J114,0)</f>
        <v>0</v>
      </c>
      <c r="BI114" s="148">
        <f>IF(N114="nulová",J114,0)</f>
        <v>0</v>
      </c>
      <c r="BJ114" s="19" t="s">
        <v>135</v>
      </c>
      <c r="BK114" s="148">
        <f>ROUND(I114*H114,2)</f>
        <v>0</v>
      </c>
      <c r="BL114" s="19" t="s">
        <v>134</v>
      </c>
      <c r="BM114" s="147" t="s">
        <v>160</v>
      </c>
    </row>
    <row r="115" spans="1:65" s="14" customFormat="1">
      <c r="B115" s="156"/>
      <c r="D115" s="150" t="s">
        <v>137</v>
      </c>
      <c r="F115" s="158" t="s">
        <v>161</v>
      </c>
      <c r="H115" s="159">
        <v>134.77199999999999</v>
      </c>
      <c r="L115" s="156"/>
      <c r="M115" s="160"/>
      <c r="N115" s="161"/>
      <c r="O115" s="161"/>
      <c r="P115" s="161"/>
      <c r="Q115" s="161"/>
      <c r="R115" s="161"/>
      <c r="S115" s="161"/>
      <c r="T115" s="162"/>
      <c r="AT115" s="157" t="s">
        <v>137</v>
      </c>
      <c r="AU115" s="157" t="s">
        <v>135</v>
      </c>
      <c r="AV115" s="14" t="s">
        <v>135</v>
      </c>
      <c r="AW115" s="14" t="s">
        <v>4</v>
      </c>
      <c r="AX115" s="14" t="s">
        <v>79</v>
      </c>
      <c r="AY115" s="157" t="s">
        <v>127</v>
      </c>
    </row>
    <row r="116" spans="1:65" s="2" customFormat="1" ht="16.5" customHeight="1">
      <c r="A116" s="31"/>
      <c r="B116" s="136"/>
      <c r="C116" s="137" t="s">
        <v>162</v>
      </c>
      <c r="D116" s="137" t="s">
        <v>129</v>
      </c>
      <c r="E116" s="138" t="s">
        <v>163</v>
      </c>
      <c r="F116" s="139" t="s">
        <v>164</v>
      </c>
      <c r="G116" s="140" t="s">
        <v>145</v>
      </c>
      <c r="H116" s="141">
        <v>12.252000000000001</v>
      </c>
      <c r="I116" s="142"/>
      <c r="J116" s="142">
        <f>ROUND(I116*H116,2)</f>
        <v>0</v>
      </c>
      <c r="K116" s="139" t="s">
        <v>133</v>
      </c>
      <c r="L116" s="32"/>
      <c r="M116" s="143" t="s">
        <v>3</v>
      </c>
      <c r="N116" s="144" t="s">
        <v>43</v>
      </c>
      <c r="O116" s="145">
        <v>8.9999999999999993E-3</v>
      </c>
      <c r="P116" s="145">
        <f>O116*H116</f>
        <v>0.11026799999999999</v>
      </c>
      <c r="Q116" s="145">
        <v>0</v>
      </c>
      <c r="R116" s="145">
        <f>Q116*H116</f>
        <v>0</v>
      </c>
      <c r="S116" s="145">
        <v>0</v>
      </c>
      <c r="T116" s="146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7" t="s">
        <v>134</v>
      </c>
      <c r="AT116" s="147" t="s">
        <v>129</v>
      </c>
      <c r="AU116" s="147" t="s">
        <v>135</v>
      </c>
      <c r="AY116" s="19" t="s">
        <v>127</v>
      </c>
      <c r="BE116" s="148">
        <f>IF(N116="základní",J116,0)</f>
        <v>0</v>
      </c>
      <c r="BF116" s="148">
        <f>IF(N116="snížená",J116,0)</f>
        <v>0</v>
      </c>
      <c r="BG116" s="148">
        <f>IF(N116="zákl. přenesená",J116,0)</f>
        <v>0</v>
      </c>
      <c r="BH116" s="148">
        <f>IF(N116="sníž. přenesená",J116,0)</f>
        <v>0</v>
      </c>
      <c r="BI116" s="148">
        <f>IF(N116="nulová",J116,0)</f>
        <v>0</v>
      </c>
      <c r="BJ116" s="19" t="s">
        <v>135</v>
      </c>
      <c r="BK116" s="148">
        <f>ROUND(I116*H116,2)</f>
        <v>0</v>
      </c>
      <c r="BL116" s="19" t="s">
        <v>134</v>
      </c>
      <c r="BM116" s="147" t="s">
        <v>165</v>
      </c>
    </row>
    <row r="117" spans="1:65" s="2" customFormat="1" ht="36" customHeight="1">
      <c r="A117" s="31"/>
      <c r="B117" s="136"/>
      <c r="C117" s="137" t="s">
        <v>166</v>
      </c>
      <c r="D117" s="137" t="s">
        <v>129</v>
      </c>
      <c r="E117" s="138" t="s">
        <v>167</v>
      </c>
      <c r="F117" s="139" t="s">
        <v>168</v>
      </c>
      <c r="G117" s="140" t="s">
        <v>169</v>
      </c>
      <c r="H117" s="141">
        <v>20.827999999999999</v>
      </c>
      <c r="I117" s="142"/>
      <c r="J117" s="142">
        <f>ROUND(I117*H117,2)</f>
        <v>0</v>
      </c>
      <c r="K117" s="139" t="s">
        <v>133</v>
      </c>
      <c r="L117" s="32"/>
      <c r="M117" s="143" t="s">
        <v>3</v>
      </c>
      <c r="N117" s="144" t="s">
        <v>43</v>
      </c>
      <c r="O117" s="145">
        <v>0</v>
      </c>
      <c r="P117" s="145">
        <f>O117*H117</f>
        <v>0</v>
      </c>
      <c r="Q117" s="145">
        <v>0</v>
      </c>
      <c r="R117" s="145">
        <f>Q117*H117</f>
        <v>0</v>
      </c>
      <c r="S117" s="145">
        <v>0</v>
      </c>
      <c r="T117" s="146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47" t="s">
        <v>134</v>
      </c>
      <c r="AT117" s="147" t="s">
        <v>129</v>
      </c>
      <c r="AU117" s="147" t="s">
        <v>135</v>
      </c>
      <c r="AY117" s="19" t="s">
        <v>127</v>
      </c>
      <c r="BE117" s="148">
        <f>IF(N117="základní",J117,0)</f>
        <v>0</v>
      </c>
      <c r="BF117" s="148">
        <f>IF(N117="snížená",J117,0)</f>
        <v>0</v>
      </c>
      <c r="BG117" s="148">
        <f>IF(N117="zákl. přenesená",J117,0)</f>
        <v>0</v>
      </c>
      <c r="BH117" s="148">
        <f>IF(N117="sníž. přenesená",J117,0)</f>
        <v>0</v>
      </c>
      <c r="BI117" s="148">
        <f>IF(N117="nulová",J117,0)</f>
        <v>0</v>
      </c>
      <c r="BJ117" s="19" t="s">
        <v>135</v>
      </c>
      <c r="BK117" s="148">
        <f>ROUND(I117*H117,2)</f>
        <v>0</v>
      </c>
      <c r="BL117" s="19" t="s">
        <v>134</v>
      </c>
      <c r="BM117" s="147" t="s">
        <v>170</v>
      </c>
    </row>
    <row r="118" spans="1:65" s="13" customFormat="1">
      <c r="B118" s="149"/>
      <c r="D118" s="150" t="s">
        <v>137</v>
      </c>
      <c r="E118" s="151" t="s">
        <v>3</v>
      </c>
      <c r="F118" s="152" t="s">
        <v>171</v>
      </c>
      <c r="H118" s="151" t="s">
        <v>3</v>
      </c>
      <c r="L118" s="149"/>
      <c r="M118" s="153"/>
      <c r="N118" s="154"/>
      <c r="O118" s="154"/>
      <c r="P118" s="154"/>
      <c r="Q118" s="154"/>
      <c r="R118" s="154"/>
      <c r="S118" s="154"/>
      <c r="T118" s="155"/>
      <c r="AT118" s="151" t="s">
        <v>137</v>
      </c>
      <c r="AU118" s="151" t="s">
        <v>135</v>
      </c>
      <c r="AV118" s="13" t="s">
        <v>79</v>
      </c>
      <c r="AW118" s="13" t="s">
        <v>33</v>
      </c>
      <c r="AX118" s="13" t="s">
        <v>71</v>
      </c>
      <c r="AY118" s="151" t="s">
        <v>127</v>
      </c>
    </row>
    <row r="119" spans="1:65" s="14" customFormat="1">
      <c r="B119" s="156"/>
      <c r="D119" s="150" t="s">
        <v>137</v>
      </c>
      <c r="E119" s="157" t="s">
        <v>3</v>
      </c>
      <c r="F119" s="158" t="s">
        <v>172</v>
      </c>
      <c r="H119" s="159">
        <v>20.827999999999999</v>
      </c>
      <c r="L119" s="156"/>
      <c r="M119" s="160"/>
      <c r="N119" s="161"/>
      <c r="O119" s="161"/>
      <c r="P119" s="161"/>
      <c r="Q119" s="161"/>
      <c r="R119" s="161"/>
      <c r="S119" s="161"/>
      <c r="T119" s="162"/>
      <c r="AT119" s="157" t="s">
        <v>137</v>
      </c>
      <c r="AU119" s="157" t="s">
        <v>135</v>
      </c>
      <c r="AV119" s="14" t="s">
        <v>135</v>
      </c>
      <c r="AW119" s="14" t="s">
        <v>33</v>
      </c>
      <c r="AX119" s="14" t="s">
        <v>79</v>
      </c>
      <c r="AY119" s="157" t="s">
        <v>127</v>
      </c>
    </row>
    <row r="120" spans="1:65" s="2" customFormat="1" ht="36" customHeight="1">
      <c r="A120" s="31"/>
      <c r="B120" s="136"/>
      <c r="C120" s="137" t="s">
        <v>173</v>
      </c>
      <c r="D120" s="137" t="s">
        <v>129</v>
      </c>
      <c r="E120" s="138" t="s">
        <v>174</v>
      </c>
      <c r="F120" s="139" t="s">
        <v>175</v>
      </c>
      <c r="G120" s="140" t="s">
        <v>145</v>
      </c>
      <c r="H120" s="141">
        <v>12.252000000000001</v>
      </c>
      <c r="I120" s="142"/>
      <c r="J120" s="142">
        <f>ROUND(I120*H120,2)</f>
        <v>0</v>
      </c>
      <c r="K120" s="139" t="s">
        <v>133</v>
      </c>
      <c r="L120" s="32"/>
      <c r="M120" s="143" t="s">
        <v>3</v>
      </c>
      <c r="N120" s="144" t="s">
        <v>43</v>
      </c>
      <c r="O120" s="145">
        <v>0.29899999999999999</v>
      </c>
      <c r="P120" s="145">
        <f>O120*H120</f>
        <v>3.663348</v>
      </c>
      <c r="Q120" s="145">
        <v>0</v>
      </c>
      <c r="R120" s="145">
        <f>Q120*H120</f>
        <v>0</v>
      </c>
      <c r="S120" s="145">
        <v>0</v>
      </c>
      <c r="T120" s="146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47" t="s">
        <v>134</v>
      </c>
      <c r="AT120" s="147" t="s">
        <v>129</v>
      </c>
      <c r="AU120" s="147" t="s">
        <v>135</v>
      </c>
      <c r="AY120" s="19" t="s">
        <v>127</v>
      </c>
      <c r="BE120" s="148">
        <f>IF(N120="základní",J120,0)</f>
        <v>0</v>
      </c>
      <c r="BF120" s="148">
        <f>IF(N120="snížená",J120,0)</f>
        <v>0</v>
      </c>
      <c r="BG120" s="148">
        <f>IF(N120="zákl. přenesená",J120,0)</f>
        <v>0</v>
      </c>
      <c r="BH120" s="148">
        <f>IF(N120="sníž. přenesená",J120,0)</f>
        <v>0</v>
      </c>
      <c r="BI120" s="148">
        <f>IF(N120="nulová",J120,0)</f>
        <v>0</v>
      </c>
      <c r="BJ120" s="19" t="s">
        <v>135</v>
      </c>
      <c r="BK120" s="148">
        <f>ROUND(I120*H120,2)</f>
        <v>0</v>
      </c>
      <c r="BL120" s="19" t="s">
        <v>134</v>
      </c>
      <c r="BM120" s="147" t="s">
        <v>176</v>
      </c>
    </row>
    <row r="121" spans="1:65" s="13" customFormat="1">
      <c r="B121" s="149"/>
      <c r="D121" s="150" t="s">
        <v>137</v>
      </c>
      <c r="E121" s="151" t="s">
        <v>3</v>
      </c>
      <c r="F121" s="152" t="s">
        <v>138</v>
      </c>
      <c r="H121" s="151" t="s">
        <v>3</v>
      </c>
      <c r="L121" s="149"/>
      <c r="M121" s="153"/>
      <c r="N121" s="154"/>
      <c r="O121" s="154"/>
      <c r="P121" s="154"/>
      <c r="Q121" s="154"/>
      <c r="R121" s="154"/>
      <c r="S121" s="154"/>
      <c r="T121" s="155"/>
      <c r="AT121" s="151" t="s">
        <v>137</v>
      </c>
      <c r="AU121" s="151" t="s">
        <v>135</v>
      </c>
      <c r="AV121" s="13" t="s">
        <v>79</v>
      </c>
      <c r="AW121" s="13" t="s">
        <v>33</v>
      </c>
      <c r="AX121" s="13" t="s">
        <v>71</v>
      </c>
      <c r="AY121" s="151" t="s">
        <v>127</v>
      </c>
    </row>
    <row r="122" spans="1:65" s="13" customFormat="1">
      <c r="B122" s="149"/>
      <c r="D122" s="150" t="s">
        <v>137</v>
      </c>
      <c r="E122" s="151" t="s">
        <v>3</v>
      </c>
      <c r="F122" s="152" t="s">
        <v>177</v>
      </c>
      <c r="H122" s="151" t="s">
        <v>3</v>
      </c>
      <c r="L122" s="149"/>
      <c r="M122" s="153"/>
      <c r="N122" s="154"/>
      <c r="O122" s="154"/>
      <c r="P122" s="154"/>
      <c r="Q122" s="154"/>
      <c r="R122" s="154"/>
      <c r="S122" s="154"/>
      <c r="T122" s="155"/>
      <c r="AT122" s="151" t="s">
        <v>137</v>
      </c>
      <c r="AU122" s="151" t="s">
        <v>135</v>
      </c>
      <c r="AV122" s="13" t="s">
        <v>79</v>
      </c>
      <c r="AW122" s="13" t="s">
        <v>33</v>
      </c>
      <c r="AX122" s="13" t="s">
        <v>71</v>
      </c>
      <c r="AY122" s="151" t="s">
        <v>127</v>
      </c>
    </row>
    <row r="123" spans="1:65" s="14" customFormat="1">
      <c r="B123" s="156"/>
      <c r="D123" s="150" t="s">
        <v>137</v>
      </c>
      <c r="E123" s="157" t="s">
        <v>3</v>
      </c>
      <c r="F123" s="158" t="s">
        <v>148</v>
      </c>
      <c r="H123" s="159">
        <v>13.073</v>
      </c>
      <c r="L123" s="156"/>
      <c r="M123" s="160"/>
      <c r="N123" s="161"/>
      <c r="O123" s="161"/>
      <c r="P123" s="161"/>
      <c r="Q123" s="161"/>
      <c r="R123" s="161"/>
      <c r="S123" s="161"/>
      <c r="T123" s="162"/>
      <c r="AT123" s="157" t="s">
        <v>137</v>
      </c>
      <c r="AU123" s="157" t="s">
        <v>135</v>
      </c>
      <c r="AV123" s="14" t="s">
        <v>135</v>
      </c>
      <c r="AW123" s="14" t="s">
        <v>33</v>
      </c>
      <c r="AX123" s="14" t="s">
        <v>71</v>
      </c>
      <c r="AY123" s="157" t="s">
        <v>127</v>
      </c>
    </row>
    <row r="124" spans="1:65" s="14" customFormat="1">
      <c r="B124" s="156"/>
      <c r="D124" s="150" t="s">
        <v>137</v>
      </c>
      <c r="E124" s="157" t="s">
        <v>3</v>
      </c>
      <c r="F124" s="158" t="s">
        <v>149</v>
      </c>
      <c r="H124" s="159">
        <v>-0.82099999999999995</v>
      </c>
      <c r="L124" s="156"/>
      <c r="M124" s="160"/>
      <c r="N124" s="161"/>
      <c r="O124" s="161"/>
      <c r="P124" s="161"/>
      <c r="Q124" s="161"/>
      <c r="R124" s="161"/>
      <c r="S124" s="161"/>
      <c r="T124" s="162"/>
      <c r="AT124" s="157" t="s">
        <v>137</v>
      </c>
      <c r="AU124" s="157" t="s">
        <v>135</v>
      </c>
      <c r="AV124" s="14" t="s">
        <v>135</v>
      </c>
      <c r="AW124" s="14" t="s">
        <v>33</v>
      </c>
      <c r="AX124" s="14" t="s">
        <v>71</v>
      </c>
      <c r="AY124" s="157" t="s">
        <v>127</v>
      </c>
    </row>
    <row r="125" spans="1:65" s="15" customFormat="1">
      <c r="B125" s="163"/>
      <c r="D125" s="150" t="s">
        <v>137</v>
      </c>
      <c r="E125" s="164" t="s">
        <v>3</v>
      </c>
      <c r="F125" s="165" t="s">
        <v>142</v>
      </c>
      <c r="H125" s="166">
        <v>12.252000000000001</v>
      </c>
      <c r="L125" s="163"/>
      <c r="M125" s="167"/>
      <c r="N125" s="168"/>
      <c r="O125" s="168"/>
      <c r="P125" s="168"/>
      <c r="Q125" s="168"/>
      <c r="R125" s="168"/>
      <c r="S125" s="168"/>
      <c r="T125" s="169"/>
      <c r="AT125" s="164" t="s">
        <v>137</v>
      </c>
      <c r="AU125" s="164" t="s">
        <v>135</v>
      </c>
      <c r="AV125" s="15" t="s">
        <v>134</v>
      </c>
      <c r="AW125" s="15" t="s">
        <v>33</v>
      </c>
      <c r="AX125" s="15" t="s">
        <v>79</v>
      </c>
      <c r="AY125" s="164" t="s">
        <v>127</v>
      </c>
    </row>
    <row r="126" spans="1:65" s="2" customFormat="1" ht="16.5" customHeight="1">
      <c r="A126" s="31"/>
      <c r="B126" s="136"/>
      <c r="C126" s="170" t="s">
        <v>178</v>
      </c>
      <c r="D126" s="170" t="s">
        <v>179</v>
      </c>
      <c r="E126" s="171" t="s">
        <v>180</v>
      </c>
      <c r="F126" s="172" t="s">
        <v>181</v>
      </c>
      <c r="G126" s="173" t="s">
        <v>169</v>
      </c>
      <c r="H126" s="174">
        <v>24.504000000000001</v>
      </c>
      <c r="I126" s="175"/>
      <c r="J126" s="175">
        <f>ROUND(I126*H126,2)</f>
        <v>0</v>
      </c>
      <c r="K126" s="172" t="s">
        <v>133</v>
      </c>
      <c r="L126" s="176"/>
      <c r="M126" s="177" t="s">
        <v>3</v>
      </c>
      <c r="N126" s="178" t="s">
        <v>43</v>
      </c>
      <c r="O126" s="145">
        <v>0</v>
      </c>
      <c r="P126" s="145">
        <f>O126*H126</f>
        <v>0</v>
      </c>
      <c r="Q126" s="145">
        <v>1</v>
      </c>
      <c r="R126" s="145">
        <f>Q126*H126</f>
        <v>24.504000000000001</v>
      </c>
      <c r="S126" s="145">
        <v>0</v>
      </c>
      <c r="T126" s="14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47" t="s">
        <v>173</v>
      </c>
      <c r="AT126" s="147" t="s">
        <v>179</v>
      </c>
      <c r="AU126" s="147" t="s">
        <v>135</v>
      </c>
      <c r="AY126" s="19" t="s">
        <v>127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9" t="s">
        <v>135</v>
      </c>
      <c r="BK126" s="148">
        <f>ROUND(I126*H126,2)</f>
        <v>0</v>
      </c>
      <c r="BL126" s="19" t="s">
        <v>134</v>
      </c>
      <c r="BM126" s="147" t="s">
        <v>182</v>
      </c>
    </row>
    <row r="127" spans="1:65" s="14" customFormat="1">
      <c r="B127" s="156"/>
      <c r="D127" s="150" t="s">
        <v>137</v>
      </c>
      <c r="F127" s="158" t="s">
        <v>183</v>
      </c>
      <c r="H127" s="159">
        <v>24.504000000000001</v>
      </c>
      <c r="L127" s="156"/>
      <c r="M127" s="160"/>
      <c r="N127" s="161"/>
      <c r="O127" s="161"/>
      <c r="P127" s="161"/>
      <c r="Q127" s="161"/>
      <c r="R127" s="161"/>
      <c r="S127" s="161"/>
      <c r="T127" s="162"/>
      <c r="AT127" s="157" t="s">
        <v>137</v>
      </c>
      <c r="AU127" s="157" t="s">
        <v>135</v>
      </c>
      <c r="AV127" s="14" t="s">
        <v>135</v>
      </c>
      <c r="AW127" s="14" t="s">
        <v>4</v>
      </c>
      <c r="AX127" s="14" t="s">
        <v>79</v>
      </c>
      <c r="AY127" s="157" t="s">
        <v>127</v>
      </c>
    </row>
    <row r="128" spans="1:65" s="12" customFormat="1" ht="22.9" customHeight="1">
      <c r="B128" s="124"/>
      <c r="D128" s="125" t="s">
        <v>70</v>
      </c>
      <c r="E128" s="134" t="s">
        <v>150</v>
      </c>
      <c r="F128" s="134" t="s">
        <v>184</v>
      </c>
      <c r="J128" s="135">
        <f>BK128</f>
        <v>0</v>
      </c>
      <c r="L128" s="124"/>
      <c r="M128" s="128"/>
      <c r="N128" s="129"/>
      <c r="O128" s="129"/>
      <c r="P128" s="130">
        <f>SUM(P129:P135)</f>
        <v>2.6317980000000003</v>
      </c>
      <c r="Q128" s="129"/>
      <c r="R128" s="130">
        <f>SUM(R129:R135)</f>
        <v>0.73130928000000006</v>
      </c>
      <c r="S128" s="129"/>
      <c r="T128" s="131">
        <f>SUM(T129:T135)</f>
        <v>0</v>
      </c>
      <c r="AR128" s="125" t="s">
        <v>79</v>
      </c>
      <c r="AT128" s="132" t="s">
        <v>70</v>
      </c>
      <c r="AU128" s="132" t="s">
        <v>79</v>
      </c>
      <c r="AY128" s="125" t="s">
        <v>127</v>
      </c>
      <c r="BK128" s="133">
        <f>SUM(BK129:BK135)</f>
        <v>0</v>
      </c>
    </row>
    <row r="129" spans="1:65" s="2" customFormat="1" ht="48" customHeight="1">
      <c r="A129" s="31"/>
      <c r="B129" s="136"/>
      <c r="C129" s="137" t="s">
        <v>185</v>
      </c>
      <c r="D129" s="137" t="s">
        <v>129</v>
      </c>
      <c r="E129" s="138" t="s">
        <v>186</v>
      </c>
      <c r="F129" s="139" t="s">
        <v>187</v>
      </c>
      <c r="G129" s="140" t="s">
        <v>132</v>
      </c>
      <c r="H129" s="141">
        <v>4.2380000000000004</v>
      </c>
      <c r="I129" s="142"/>
      <c r="J129" s="142">
        <f>ROUND(I129*H129,2)</f>
        <v>0</v>
      </c>
      <c r="K129" s="139" t="s">
        <v>133</v>
      </c>
      <c r="L129" s="32"/>
      <c r="M129" s="143" t="s">
        <v>3</v>
      </c>
      <c r="N129" s="144" t="s">
        <v>43</v>
      </c>
      <c r="O129" s="145">
        <v>0.621</v>
      </c>
      <c r="P129" s="145">
        <f>O129*H129</f>
        <v>2.6317980000000003</v>
      </c>
      <c r="Q129" s="145">
        <v>0.17255999999999999</v>
      </c>
      <c r="R129" s="145">
        <f>Q129*H129</f>
        <v>0.73130928000000006</v>
      </c>
      <c r="S129" s="145">
        <v>0</v>
      </c>
      <c r="T129" s="146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47" t="s">
        <v>134</v>
      </c>
      <c r="AT129" s="147" t="s">
        <v>129</v>
      </c>
      <c r="AU129" s="147" t="s">
        <v>135</v>
      </c>
      <c r="AY129" s="19" t="s">
        <v>127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9" t="s">
        <v>135</v>
      </c>
      <c r="BK129" s="148">
        <f>ROUND(I129*H129,2)</f>
        <v>0</v>
      </c>
      <c r="BL129" s="19" t="s">
        <v>134</v>
      </c>
      <c r="BM129" s="147" t="s">
        <v>188</v>
      </c>
    </row>
    <row r="130" spans="1:65" s="13" customFormat="1">
      <c r="B130" s="149"/>
      <c r="D130" s="150" t="s">
        <v>137</v>
      </c>
      <c r="E130" s="151" t="s">
        <v>3</v>
      </c>
      <c r="F130" s="152" t="s">
        <v>138</v>
      </c>
      <c r="H130" s="151" t="s">
        <v>3</v>
      </c>
      <c r="L130" s="149"/>
      <c r="M130" s="153"/>
      <c r="N130" s="154"/>
      <c r="O130" s="154"/>
      <c r="P130" s="154"/>
      <c r="Q130" s="154"/>
      <c r="R130" s="154"/>
      <c r="S130" s="154"/>
      <c r="T130" s="155"/>
      <c r="AT130" s="151" t="s">
        <v>137</v>
      </c>
      <c r="AU130" s="151" t="s">
        <v>135</v>
      </c>
      <c r="AV130" s="13" t="s">
        <v>79</v>
      </c>
      <c r="AW130" s="13" t="s">
        <v>33</v>
      </c>
      <c r="AX130" s="13" t="s">
        <v>71</v>
      </c>
      <c r="AY130" s="151" t="s">
        <v>127</v>
      </c>
    </row>
    <row r="131" spans="1:65" s="13" customFormat="1">
      <c r="B131" s="149"/>
      <c r="D131" s="150" t="s">
        <v>137</v>
      </c>
      <c r="E131" s="151" t="s">
        <v>3</v>
      </c>
      <c r="F131" s="152" t="s">
        <v>189</v>
      </c>
      <c r="H131" s="151" t="s">
        <v>3</v>
      </c>
      <c r="L131" s="149"/>
      <c r="M131" s="153"/>
      <c r="N131" s="154"/>
      <c r="O131" s="154"/>
      <c r="P131" s="154"/>
      <c r="Q131" s="154"/>
      <c r="R131" s="154"/>
      <c r="S131" s="154"/>
      <c r="T131" s="155"/>
      <c r="AT131" s="151" t="s">
        <v>137</v>
      </c>
      <c r="AU131" s="151" t="s">
        <v>135</v>
      </c>
      <c r="AV131" s="13" t="s">
        <v>79</v>
      </c>
      <c r="AW131" s="13" t="s">
        <v>33</v>
      </c>
      <c r="AX131" s="13" t="s">
        <v>71</v>
      </c>
      <c r="AY131" s="151" t="s">
        <v>127</v>
      </c>
    </row>
    <row r="132" spans="1:65" s="14" customFormat="1">
      <c r="B132" s="156"/>
      <c r="D132" s="150" t="s">
        <v>137</v>
      </c>
      <c r="E132" s="157" t="s">
        <v>3</v>
      </c>
      <c r="F132" s="158" t="s">
        <v>190</v>
      </c>
      <c r="H132" s="159">
        <v>1.425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137</v>
      </c>
      <c r="AU132" s="157" t="s">
        <v>135</v>
      </c>
      <c r="AV132" s="14" t="s">
        <v>135</v>
      </c>
      <c r="AW132" s="14" t="s">
        <v>33</v>
      </c>
      <c r="AX132" s="14" t="s">
        <v>71</v>
      </c>
      <c r="AY132" s="157" t="s">
        <v>127</v>
      </c>
    </row>
    <row r="133" spans="1:65" s="13" customFormat="1">
      <c r="B133" s="149"/>
      <c r="D133" s="150" t="s">
        <v>137</v>
      </c>
      <c r="E133" s="151" t="s">
        <v>3</v>
      </c>
      <c r="F133" s="152" t="s">
        <v>191</v>
      </c>
      <c r="H133" s="151" t="s">
        <v>3</v>
      </c>
      <c r="L133" s="149"/>
      <c r="M133" s="153"/>
      <c r="N133" s="154"/>
      <c r="O133" s="154"/>
      <c r="P133" s="154"/>
      <c r="Q133" s="154"/>
      <c r="R133" s="154"/>
      <c r="S133" s="154"/>
      <c r="T133" s="155"/>
      <c r="AT133" s="151" t="s">
        <v>137</v>
      </c>
      <c r="AU133" s="151" t="s">
        <v>135</v>
      </c>
      <c r="AV133" s="13" t="s">
        <v>79</v>
      </c>
      <c r="AW133" s="13" t="s">
        <v>33</v>
      </c>
      <c r="AX133" s="13" t="s">
        <v>71</v>
      </c>
      <c r="AY133" s="151" t="s">
        <v>127</v>
      </c>
    </row>
    <row r="134" spans="1:65" s="14" customFormat="1">
      <c r="B134" s="156"/>
      <c r="D134" s="150" t="s">
        <v>137</v>
      </c>
      <c r="E134" s="157" t="s">
        <v>3</v>
      </c>
      <c r="F134" s="158" t="s">
        <v>192</v>
      </c>
      <c r="H134" s="159">
        <v>2.8130000000000002</v>
      </c>
      <c r="L134" s="156"/>
      <c r="M134" s="160"/>
      <c r="N134" s="161"/>
      <c r="O134" s="161"/>
      <c r="P134" s="161"/>
      <c r="Q134" s="161"/>
      <c r="R134" s="161"/>
      <c r="S134" s="161"/>
      <c r="T134" s="162"/>
      <c r="AT134" s="157" t="s">
        <v>137</v>
      </c>
      <c r="AU134" s="157" t="s">
        <v>135</v>
      </c>
      <c r="AV134" s="14" t="s">
        <v>135</v>
      </c>
      <c r="AW134" s="14" t="s">
        <v>33</v>
      </c>
      <c r="AX134" s="14" t="s">
        <v>71</v>
      </c>
      <c r="AY134" s="157" t="s">
        <v>127</v>
      </c>
    </row>
    <row r="135" spans="1:65" s="15" customFormat="1">
      <c r="B135" s="163"/>
      <c r="D135" s="150" t="s">
        <v>137</v>
      </c>
      <c r="E135" s="164" t="s">
        <v>3</v>
      </c>
      <c r="F135" s="165" t="s">
        <v>142</v>
      </c>
      <c r="H135" s="166">
        <v>4.2380000000000004</v>
      </c>
      <c r="L135" s="163"/>
      <c r="M135" s="167"/>
      <c r="N135" s="168"/>
      <c r="O135" s="168"/>
      <c r="P135" s="168"/>
      <c r="Q135" s="168"/>
      <c r="R135" s="168"/>
      <c r="S135" s="168"/>
      <c r="T135" s="169"/>
      <c r="AT135" s="164" t="s">
        <v>137</v>
      </c>
      <c r="AU135" s="164" t="s">
        <v>135</v>
      </c>
      <c r="AV135" s="15" t="s">
        <v>134</v>
      </c>
      <c r="AW135" s="15" t="s">
        <v>33</v>
      </c>
      <c r="AX135" s="15" t="s">
        <v>79</v>
      </c>
      <c r="AY135" s="164" t="s">
        <v>127</v>
      </c>
    </row>
    <row r="136" spans="1:65" s="12" customFormat="1" ht="22.9" customHeight="1">
      <c r="B136" s="124"/>
      <c r="D136" s="125" t="s">
        <v>70</v>
      </c>
      <c r="E136" s="134" t="s">
        <v>162</v>
      </c>
      <c r="F136" s="134" t="s">
        <v>193</v>
      </c>
      <c r="J136" s="135">
        <f>BK136</f>
        <v>0</v>
      </c>
      <c r="L136" s="124"/>
      <c r="M136" s="128"/>
      <c r="N136" s="129"/>
      <c r="O136" s="129"/>
      <c r="P136" s="130">
        <f>SUM(P137:P430)</f>
        <v>2207.8546040000006</v>
      </c>
      <c r="Q136" s="129"/>
      <c r="R136" s="130">
        <f>SUM(R137:R430)</f>
        <v>51.558149543439995</v>
      </c>
      <c r="S136" s="129"/>
      <c r="T136" s="131">
        <f>SUM(T137:T430)</f>
        <v>0</v>
      </c>
      <c r="AR136" s="125" t="s">
        <v>79</v>
      </c>
      <c r="AT136" s="132" t="s">
        <v>70</v>
      </c>
      <c r="AU136" s="132" t="s">
        <v>79</v>
      </c>
      <c r="AY136" s="125" t="s">
        <v>127</v>
      </c>
      <c r="BK136" s="133">
        <f>SUM(BK137:BK430)</f>
        <v>0</v>
      </c>
    </row>
    <row r="137" spans="1:65" s="2" customFormat="1" ht="36" customHeight="1">
      <c r="A137" s="31"/>
      <c r="B137" s="136"/>
      <c r="C137" s="137" t="s">
        <v>194</v>
      </c>
      <c r="D137" s="137" t="s">
        <v>129</v>
      </c>
      <c r="E137" s="138" t="s">
        <v>195</v>
      </c>
      <c r="F137" s="139" t="s">
        <v>196</v>
      </c>
      <c r="G137" s="140" t="s">
        <v>132</v>
      </c>
      <c r="H137" s="141">
        <v>3.488</v>
      </c>
      <c r="I137" s="142"/>
      <c r="J137" s="142">
        <f>ROUND(I137*H137,2)</f>
        <v>0</v>
      </c>
      <c r="K137" s="139" t="s">
        <v>133</v>
      </c>
      <c r="L137" s="32"/>
      <c r="M137" s="143" t="s">
        <v>3</v>
      </c>
      <c r="N137" s="144" t="s">
        <v>43</v>
      </c>
      <c r="O137" s="145">
        <v>0.36</v>
      </c>
      <c r="P137" s="145">
        <f>O137*H137</f>
        <v>1.2556799999999999</v>
      </c>
      <c r="Q137" s="145">
        <v>4.3839999999999999E-3</v>
      </c>
      <c r="R137" s="145">
        <f>Q137*H137</f>
        <v>1.5291391999999999E-2</v>
      </c>
      <c r="S137" s="145">
        <v>0</v>
      </c>
      <c r="T137" s="146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47" t="s">
        <v>134</v>
      </c>
      <c r="AT137" s="147" t="s">
        <v>129</v>
      </c>
      <c r="AU137" s="147" t="s">
        <v>135</v>
      </c>
      <c r="AY137" s="19" t="s">
        <v>127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9" t="s">
        <v>135</v>
      </c>
      <c r="BK137" s="148">
        <f>ROUND(I137*H137,2)</f>
        <v>0</v>
      </c>
      <c r="BL137" s="19" t="s">
        <v>134</v>
      </c>
      <c r="BM137" s="147" t="s">
        <v>197</v>
      </c>
    </row>
    <row r="138" spans="1:65" s="13" customFormat="1">
      <c r="B138" s="149"/>
      <c r="D138" s="150" t="s">
        <v>137</v>
      </c>
      <c r="E138" s="151" t="s">
        <v>3</v>
      </c>
      <c r="F138" s="152" t="s">
        <v>138</v>
      </c>
      <c r="H138" s="151" t="s">
        <v>3</v>
      </c>
      <c r="L138" s="149"/>
      <c r="M138" s="153"/>
      <c r="N138" s="154"/>
      <c r="O138" s="154"/>
      <c r="P138" s="154"/>
      <c r="Q138" s="154"/>
      <c r="R138" s="154"/>
      <c r="S138" s="154"/>
      <c r="T138" s="155"/>
      <c r="AT138" s="151" t="s">
        <v>137</v>
      </c>
      <c r="AU138" s="151" t="s">
        <v>135</v>
      </c>
      <c r="AV138" s="13" t="s">
        <v>79</v>
      </c>
      <c r="AW138" s="13" t="s">
        <v>33</v>
      </c>
      <c r="AX138" s="13" t="s">
        <v>71</v>
      </c>
      <c r="AY138" s="151" t="s">
        <v>127</v>
      </c>
    </row>
    <row r="139" spans="1:65" s="13" customFormat="1">
      <c r="B139" s="149"/>
      <c r="D139" s="150" t="s">
        <v>137</v>
      </c>
      <c r="E139" s="151" t="s">
        <v>3</v>
      </c>
      <c r="F139" s="152" t="s">
        <v>198</v>
      </c>
      <c r="H139" s="151" t="s">
        <v>3</v>
      </c>
      <c r="L139" s="149"/>
      <c r="M139" s="153"/>
      <c r="N139" s="154"/>
      <c r="O139" s="154"/>
      <c r="P139" s="154"/>
      <c r="Q139" s="154"/>
      <c r="R139" s="154"/>
      <c r="S139" s="154"/>
      <c r="T139" s="155"/>
      <c r="AT139" s="151" t="s">
        <v>137</v>
      </c>
      <c r="AU139" s="151" t="s">
        <v>135</v>
      </c>
      <c r="AV139" s="13" t="s">
        <v>79</v>
      </c>
      <c r="AW139" s="13" t="s">
        <v>33</v>
      </c>
      <c r="AX139" s="13" t="s">
        <v>71</v>
      </c>
      <c r="AY139" s="151" t="s">
        <v>127</v>
      </c>
    </row>
    <row r="140" spans="1:65" s="14" customFormat="1">
      <c r="B140" s="156"/>
      <c r="D140" s="150" t="s">
        <v>137</v>
      </c>
      <c r="E140" s="157" t="s">
        <v>3</v>
      </c>
      <c r="F140" s="158" t="s">
        <v>199</v>
      </c>
      <c r="H140" s="159">
        <v>3.488</v>
      </c>
      <c r="L140" s="156"/>
      <c r="M140" s="160"/>
      <c r="N140" s="161"/>
      <c r="O140" s="161"/>
      <c r="P140" s="161"/>
      <c r="Q140" s="161"/>
      <c r="R140" s="161"/>
      <c r="S140" s="161"/>
      <c r="T140" s="162"/>
      <c r="AT140" s="157" t="s">
        <v>137</v>
      </c>
      <c r="AU140" s="157" t="s">
        <v>135</v>
      </c>
      <c r="AV140" s="14" t="s">
        <v>135</v>
      </c>
      <c r="AW140" s="14" t="s">
        <v>33</v>
      </c>
      <c r="AX140" s="14" t="s">
        <v>79</v>
      </c>
      <c r="AY140" s="157" t="s">
        <v>127</v>
      </c>
    </row>
    <row r="141" spans="1:65" s="2" customFormat="1" ht="24" customHeight="1">
      <c r="A141" s="31"/>
      <c r="B141" s="136"/>
      <c r="C141" s="137" t="s">
        <v>200</v>
      </c>
      <c r="D141" s="137" t="s">
        <v>129</v>
      </c>
      <c r="E141" s="138" t="s">
        <v>201</v>
      </c>
      <c r="F141" s="139" t="s">
        <v>202</v>
      </c>
      <c r="G141" s="140" t="s">
        <v>132</v>
      </c>
      <c r="H141" s="141">
        <v>3.488</v>
      </c>
      <c r="I141" s="142"/>
      <c r="J141" s="142">
        <f>ROUND(I141*H141,2)</f>
        <v>0</v>
      </c>
      <c r="K141" s="139" t="s">
        <v>133</v>
      </c>
      <c r="L141" s="32"/>
      <c r="M141" s="143" t="s">
        <v>3</v>
      </c>
      <c r="N141" s="144" t="s">
        <v>43</v>
      </c>
      <c r="O141" s="145">
        <v>0.27200000000000002</v>
      </c>
      <c r="P141" s="145">
        <f>O141*H141</f>
        <v>0.94873600000000002</v>
      </c>
      <c r="Q141" s="145">
        <v>3.0000000000000001E-3</v>
      </c>
      <c r="R141" s="145">
        <f>Q141*H141</f>
        <v>1.0463999999999999E-2</v>
      </c>
      <c r="S141" s="145">
        <v>0</v>
      </c>
      <c r="T141" s="146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7" t="s">
        <v>134</v>
      </c>
      <c r="AT141" s="147" t="s">
        <v>129</v>
      </c>
      <c r="AU141" s="147" t="s">
        <v>135</v>
      </c>
      <c r="AY141" s="19" t="s">
        <v>127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9" t="s">
        <v>135</v>
      </c>
      <c r="BK141" s="148">
        <f>ROUND(I141*H141,2)</f>
        <v>0</v>
      </c>
      <c r="BL141" s="19" t="s">
        <v>134</v>
      </c>
      <c r="BM141" s="147" t="s">
        <v>203</v>
      </c>
    </row>
    <row r="142" spans="1:65" s="13" customFormat="1">
      <c r="B142" s="149"/>
      <c r="D142" s="150" t="s">
        <v>137</v>
      </c>
      <c r="E142" s="151" t="s">
        <v>3</v>
      </c>
      <c r="F142" s="152" t="s">
        <v>138</v>
      </c>
      <c r="H142" s="151" t="s">
        <v>3</v>
      </c>
      <c r="L142" s="149"/>
      <c r="M142" s="153"/>
      <c r="N142" s="154"/>
      <c r="O142" s="154"/>
      <c r="P142" s="154"/>
      <c r="Q142" s="154"/>
      <c r="R142" s="154"/>
      <c r="S142" s="154"/>
      <c r="T142" s="155"/>
      <c r="AT142" s="151" t="s">
        <v>137</v>
      </c>
      <c r="AU142" s="151" t="s">
        <v>135</v>
      </c>
      <c r="AV142" s="13" t="s">
        <v>79</v>
      </c>
      <c r="AW142" s="13" t="s">
        <v>33</v>
      </c>
      <c r="AX142" s="13" t="s">
        <v>71</v>
      </c>
      <c r="AY142" s="151" t="s">
        <v>127</v>
      </c>
    </row>
    <row r="143" spans="1:65" s="13" customFormat="1">
      <c r="B143" s="149"/>
      <c r="D143" s="150" t="s">
        <v>137</v>
      </c>
      <c r="E143" s="151" t="s">
        <v>3</v>
      </c>
      <c r="F143" s="152" t="s">
        <v>198</v>
      </c>
      <c r="H143" s="151" t="s">
        <v>3</v>
      </c>
      <c r="L143" s="149"/>
      <c r="M143" s="153"/>
      <c r="N143" s="154"/>
      <c r="O143" s="154"/>
      <c r="P143" s="154"/>
      <c r="Q143" s="154"/>
      <c r="R143" s="154"/>
      <c r="S143" s="154"/>
      <c r="T143" s="155"/>
      <c r="AT143" s="151" t="s">
        <v>137</v>
      </c>
      <c r="AU143" s="151" t="s">
        <v>135</v>
      </c>
      <c r="AV143" s="13" t="s">
        <v>79</v>
      </c>
      <c r="AW143" s="13" t="s">
        <v>33</v>
      </c>
      <c r="AX143" s="13" t="s">
        <v>71</v>
      </c>
      <c r="AY143" s="151" t="s">
        <v>127</v>
      </c>
    </row>
    <row r="144" spans="1:65" s="14" customFormat="1">
      <c r="B144" s="156"/>
      <c r="D144" s="150" t="s">
        <v>137</v>
      </c>
      <c r="E144" s="157" t="s">
        <v>3</v>
      </c>
      <c r="F144" s="158" t="s">
        <v>199</v>
      </c>
      <c r="H144" s="159">
        <v>3.488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137</v>
      </c>
      <c r="AU144" s="157" t="s">
        <v>135</v>
      </c>
      <c r="AV144" s="14" t="s">
        <v>135</v>
      </c>
      <c r="AW144" s="14" t="s">
        <v>33</v>
      </c>
      <c r="AX144" s="14" t="s">
        <v>79</v>
      </c>
      <c r="AY144" s="157" t="s">
        <v>127</v>
      </c>
    </row>
    <row r="145" spans="1:65" s="2" customFormat="1" ht="36" customHeight="1">
      <c r="A145" s="31"/>
      <c r="B145" s="136"/>
      <c r="C145" s="137" t="s">
        <v>204</v>
      </c>
      <c r="D145" s="137" t="s">
        <v>129</v>
      </c>
      <c r="E145" s="138" t="s">
        <v>205</v>
      </c>
      <c r="F145" s="139" t="s">
        <v>1344</v>
      </c>
      <c r="G145" s="140" t="s">
        <v>132</v>
      </c>
      <c r="H145" s="141">
        <v>70.599999999999994</v>
      </c>
      <c r="I145" s="142"/>
      <c r="J145" s="142">
        <f>ROUND(I145*H145,2)</f>
        <v>0</v>
      </c>
      <c r="K145" s="139" t="s">
        <v>133</v>
      </c>
      <c r="L145" s="32"/>
      <c r="M145" s="143" t="s">
        <v>3</v>
      </c>
      <c r="N145" s="144" t="s">
        <v>43</v>
      </c>
      <c r="O145" s="145">
        <v>9.5000000000000001E-2</v>
      </c>
      <c r="P145" s="145">
        <f>O145*H145</f>
        <v>6.7069999999999999</v>
      </c>
      <c r="Q145" s="145">
        <v>2.63E-4</v>
      </c>
      <c r="R145" s="145">
        <f>Q145*H145</f>
        <v>1.8567799999999999E-2</v>
      </c>
      <c r="S145" s="145">
        <v>0</v>
      </c>
      <c r="T145" s="146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47" t="s">
        <v>134</v>
      </c>
      <c r="AT145" s="147" t="s">
        <v>129</v>
      </c>
      <c r="AU145" s="147" t="s">
        <v>135</v>
      </c>
      <c r="AY145" s="19" t="s">
        <v>127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9" t="s">
        <v>135</v>
      </c>
      <c r="BK145" s="148">
        <f>ROUND(I145*H145,2)</f>
        <v>0</v>
      </c>
      <c r="BL145" s="19" t="s">
        <v>134</v>
      </c>
      <c r="BM145" s="147" t="s">
        <v>206</v>
      </c>
    </row>
    <row r="146" spans="1:65" s="13" customFormat="1">
      <c r="B146" s="149"/>
      <c r="D146" s="150" t="s">
        <v>137</v>
      </c>
      <c r="E146" s="151" t="s">
        <v>3</v>
      </c>
      <c r="F146" s="152" t="s">
        <v>138</v>
      </c>
      <c r="H146" s="151" t="s">
        <v>3</v>
      </c>
      <c r="L146" s="149"/>
      <c r="M146" s="153"/>
      <c r="N146" s="154"/>
      <c r="O146" s="154"/>
      <c r="P146" s="154"/>
      <c r="Q146" s="154"/>
      <c r="R146" s="154"/>
      <c r="S146" s="154"/>
      <c r="T146" s="155"/>
      <c r="AT146" s="151" t="s">
        <v>137</v>
      </c>
      <c r="AU146" s="151" t="s">
        <v>135</v>
      </c>
      <c r="AV146" s="13" t="s">
        <v>79</v>
      </c>
      <c r="AW146" s="13" t="s">
        <v>33</v>
      </c>
      <c r="AX146" s="13" t="s">
        <v>71</v>
      </c>
      <c r="AY146" s="151" t="s">
        <v>127</v>
      </c>
    </row>
    <row r="147" spans="1:65" s="13" customFormat="1">
      <c r="B147" s="149"/>
      <c r="D147" s="150" t="s">
        <v>137</v>
      </c>
      <c r="E147" s="151" t="s">
        <v>3</v>
      </c>
      <c r="F147" s="152" t="s">
        <v>207</v>
      </c>
      <c r="H147" s="151" t="s">
        <v>3</v>
      </c>
      <c r="L147" s="149"/>
      <c r="M147" s="153"/>
      <c r="N147" s="154"/>
      <c r="O147" s="154"/>
      <c r="P147" s="154"/>
      <c r="Q147" s="154"/>
      <c r="R147" s="154"/>
      <c r="S147" s="154"/>
      <c r="T147" s="155"/>
      <c r="AT147" s="151" t="s">
        <v>137</v>
      </c>
      <c r="AU147" s="151" t="s">
        <v>135</v>
      </c>
      <c r="AV147" s="13" t="s">
        <v>79</v>
      </c>
      <c r="AW147" s="13" t="s">
        <v>33</v>
      </c>
      <c r="AX147" s="13" t="s">
        <v>71</v>
      </c>
      <c r="AY147" s="151" t="s">
        <v>127</v>
      </c>
    </row>
    <row r="148" spans="1:65" s="14" customFormat="1">
      <c r="B148" s="156"/>
      <c r="D148" s="150" t="s">
        <v>137</v>
      </c>
      <c r="E148" s="157" t="s">
        <v>3</v>
      </c>
      <c r="F148" s="158" t="s">
        <v>208</v>
      </c>
      <c r="H148" s="159">
        <v>70.599999999999994</v>
      </c>
      <c r="L148" s="156"/>
      <c r="M148" s="160"/>
      <c r="N148" s="161"/>
      <c r="O148" s="161"/>
      <c r="P148" s="161"/>
      <c r="Q148" s="161"/>
      <c r="R148" s="161"/>
      <c r="S148" s="161"/>
      <c r="T148" s="162"/>
      <c r="AT148" s="157" t="s">
        <v>137</v>
      </c>
      <c r="AU148" s="157" t="s">
        <v>135</v>
      </c>
      <c r="AV148" s="14" t="s">
        <v>135</v>
      </c>
      <c r="AW148" s="14" t="s">
        <v>33</v>
      </c>
      <c r="AX148" s="14" t="s">
        <v>79</v>
      </c>
      <c r="AY148" s="157" t="s">
        <v>127</v>
      </c>
    </row>
    <row r="149" spans="1:65" s="2" customFormat="1" ht="36" customHeight="1">
      <c r="A149" s="31"/>
      <c r="B149" s="136"/>
      <c r="C149" s="137" t="s">
        <v>209</v>
      </c>
      <c r="D149" s="137" t="s">
        <v>129</v>
      </c>
      <c r="E149" s="138" t="s">
        <v>210</v>
      </c>
      <c r="F149" s="139" t="s">
        <v>211</v>
      </c>
      <c r="G149" s="140" t="s">
        <v>132</v>
      </c>
      <c r="H149" s="141">
        <v>6.5250000000000004</v>
      </c>
      <c r="I149" s="142"/>
      <c r="J149" s="142">
        <f>ROUND(I149*H149,2)</f>
        <v>0</v>
      </c>
      <c r="K149" s="139" t="s">
        <v>133</v>
      </c>
      <c r="L149" s="32"/>
      <c r="M149" s="143" t="s">
        <v>3</v>
      </c>
      <c r="N149" s="144" t="s">
        <v>43</v>
      </c>
      <c r="O149" s="145">
        <v>0.41</v>
      </c>
      <c r="P149" s="145">
        <f>O149*H149</f>
        <v>2.6752500000000001</v>
      </c>
      <c r="Q149" s="145">
        <v>4.3839999999999999E-3</v>
      </c>
      <c r="R149" s="145">
        <f>Q149*H149</f>
        <v>2.8605600000000002E-2</v>
      </c>
      <c r="S149" s="145">
        <v>0</v>
      </c>
      <c r="T149" s="146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47" t="s">
        <v>134</v>
      </c>
      <c r="AT149" s="147" t="s">
        <v>129</v>
      </c>
      <c r="AU149" s="147" t="s">
        <v>135</v>
      </c>
      <c r="AY149" s="19" t="s">
        <v>127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9" t="s">
        <v>135</v>
      </c>
      <c r="BK149" s="148">
        <f>ROUND(I149*H149,2)</f>
        <v>0</v>
      </c>
      <c r="BL149" s="19" t="s">
        <v>134</v>
      </c>
      <c r="BM149" s="147" t="s">
        <v>212</v>
      </c>
    </row>
    <row r="150" spans="1:65" s="13" customFormat="1">
      <c r="B150" s="149"/>
      <c r="D150" s="150" t="s">
        <v>137</v>
      </c>
      <c r="E150" s="151" t="s">
        <v>3</v>
      </c>
      <c r="F150" s="152" t="s">
        <v>138</v>
      </c>
      <c r="H150" s="151" t="s">
        <v>3</v>
      </c>
      <c r="L150" s="149"/>
      <c r="M150" s="153"/>
      <c r="N150" s="154"/>
      <c r="O150" s="154"/>
      <c r="P150" s="154"/>
      <c r="Q150" s="154"/>
      <c r="R150" s="154"/>
      <c r="S150" s="154"/>
      <c r="T150" s="155"/>
      <c r="AT150" s="151" t="s">
        <v>137</v>
      </c>
      <c r="AU150" s="151" t="s">
        <v>135</v>
      </c>
      <c r="AV150" s="13" t="s">
        <v>79</v>
      </c>
      <c r="AW150" s="13" t="s">
        <v>33</v>
      </c>
      <c r="AX150" s="13" t="s">
        <v>71</v>
      </c>
      <c r="AY150" s="151" t="s">
        <v>127</v>
      </c>
    </row>
    <row r="151" spans="1:65" s="13" customFormat="1">
      <c r="B151" s="149"/>
      <c r="D151" s="150" t="s">
        <v>137</v>
      </c>
      <c r="E151" s="151" t="s">
        <v>3</v>
      </c>
      <c r="F151" s="152" t="s">
        <v>213</v>
      </c>
      <c r="H151" s="151" t="s">
        <v>3</v>
      </c>
      <c r="L151" s="149"/>
      <c r="M151" s="153"/>
      <c r="N151" s="154"/>
      <c r="O151" s="154"/>
      <c r="P151" s="154"/>
      <c r="Q151" s="154"/>
      <c r="R151" s="154"/>
      <c r="S151" s="154"/>
      <c r="T151" s="155"/>
      <c r="AT151" s="151" t="s">
        <v>137</v>
      </c>
      <c r="AU151" s="151" t="s">
        <v>135</v>
      </c>
      <c r="AV151" s="13" t="s">
        <v>79</v>
      </c>
      <c r="AW151" s="13" t="s">
        <v>33</v>
      </c>
      <c r="AX151" s="13" t="s">
        <v>71</v>
      </c>
      <c r="AY151" s="151" t="s">
        <v>127</v>
      </c>
    </row>
    <row r="152" spans="1:65" s="13" customFormat="1">
      <c r="B152" s="149"/>
      <c r="D152" s="150" t="s">
        <v>137</v>
      </c>
      <c r="E152" s="151" t="s">
        <v>3</v>
      </c>
      <c r="F152" s="152" t="s">
        <v>214</v>
      </c>
      <c r="H152" s="151" t="s">
        <v>3</v>
      </c>
      <c r="L152" s="149"/>
      <c r="M152" s="153"/>
      <c r="N152" s="154"/>
      <c r="O152" s="154"/>
      <c r="P152" s="154"/>
      <c r="Q152" s="154"/>
      <c r="R152" s="154"/>
      <c r="S152" s="154"/>
      <c r="T152" s="155"/>
      <c r="AT152" s="151" t="s">
        <v>137</v>
      </c>
      <c r="AU152" s="151" t="s">
        <v>135</v>
      </c>
      <c r="AV152" s="13" t="s">
        <v>79</v>
      </c>
      <c r="AW152" s="13" t="s">
        <v>33</v>
      </c>
      <c r="AX152" s="13" t="s">
        <v>71</v>
      </c>
      <c r="AY152" s="151" t="s">
        <v>127</v>
      </c>
    </row>
    <row r="153" spans="1:65" s="14" customFormat="1">
      <c r="B153" s="156"/>
      <c r="D153" s="150" t="s">
        <v>137</v>
      </c>
      <c r="E153" s="157" t="s">
        <v>3</v>
      </c>
      <c r="F153" s="158" t="s">
        <v>215</v>
      </c>
      <c r="H153" s="159">
        <v>6.5250000000000004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AT153" s="157" t="s">
        <v>137</v>
      </c>
      <c r="AU153" s="157" t="s">
        <v>135</v>
      </c>
      <c r="AV153" s="14" t="s">
        <v>135</v>
      </c>
      <c r="AW153" s="14" t="s">
        <v>33</v>
      </c>
      <c r="AX153" s="14" t="s">
        <v>79</v>
      </c>
      <c r="AY153" s="157" t="s">
        <v>127</v>
      </c>
    </row>
    <row r="154" spans="1:65" s="2" customFormat="1" ht="36" customHeight="1">
      <c r="A154" s="31"/>
      <c r="B154" s="136"/>
      <c r="C154" s="137" t="s">
        <v>9</v>
      </c>
      <c r="D154" s="137" t="s">
        <v>129</v>
      </c>
      <c r="E154" s="138" t="s">
        <v>216</v>
      </c>
      <c r="F154" s="139" t="s">
        <v>217</v>
      </c>
      <c r="G154" s="140" t="s">
        <v>132</v>
      </c>
      <c r="H154" s="141">
        <v>64.075000000000003</v>
      </c>
      <c r="I154" s="142"/>
      <c r="J154" s="142">
        <f>ROUND(I154*H154,2)</f>
        <v>0</v>
      </c>
      <c r="K154" s="139" t="s">
        <v>133</v>
      </c>
      <c r="L154" s="32"/>
      <c r="M154" s="143" t="s">
        <v>3</v>
      </c>
      <c r="N154" s="144" t="s">
        <v>43</v>
      </c>
      <c r="O154" s="145">
        <v>1.37</v>
      </c>
      <c r="P154" s="145">
        <f>O154*H154</f>
        <v>87.782750000000007</v>
      </c>
      <c r="Q154" s="145">
        <v>9.2899999999999996E-3</v>
      </c>
      <c r="R154" s="145">
        <f>Q154*H154</f>
        <v>0.59525675</v>
      </c>
      <c r="S154" s="145">
        <v>0</v>
      </c>
      <c r="T154" s="14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47" t="s">
        <v>134</v>
      </c>
      <c r="AT154" s="147" t="s">
        <v>129</v>
      </c>
      <c r="AU154" s="147" t="s">
        <v>135</v>
      </c>
      <c r="AY154" s="19" t="s">
        <v>127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9" t="s">
        <v>135</v>
      </c>
      <c r="BK154" s="148">
        <f>ROUND(I154*H154,2)</f>
        <v>0</v>
      </c>
      <c r="BL154" s="19" t="s">
        <v>134</v>
      </c>
      <c r="BM154" s="147" t="s">
        <v>218</v>
      </c>
    </row>
    <row r="155" spans="1:65" s="13" customFormat="1">
      <c r="B155" s="149"/>
      <c r="D155" s="150" t="s">
        <v>137</v>
      </c>
      <c r="E155" s="151" t="s">
        <v>3</v>
      </c>
      <c r="F155" s="152" t="s">
        <v>138</v>
      </c>
      <c r="H155" s="151" t="s">
        <v>3</v>
      </c>
      <c r="L155" s="149"/>
      <c r="M155" s="153"/>
      <c r="N155" s="154"/>
      <c r="O155" s="154"/>
      <c r="P155" s="154"/>
      <c r="Q155" s="154"/>
      <c r="R155" s="154"/>
      <c r="S155" s="154"/>
      <c r="T155" s="155"/>
      <c r="AT155" s="151" t="s">
        <v>137</v>
      </c>
      <c r="AU155" s="151" t="s">
        <v>135</v>
      </c>
      <c r="AV155" s="13" t="s">
        <v>79</v>
      </c>
      <c r="AW155" s="13" t="s">
        <v>33</v>
      </c>
      <c r="AX155" s="13" t="s">
        <v>71</v>
      </c>
      <c r="AY155" s="151" t="s">
        <v>127</v>
      </c>
    </row>
    <row r="156" spans="1:65" s="13" customFormat="1">
      <c r="B156" s="149"/>
      <c r="D156" s="150" t="s">
        <v>137</v>
      </c>
      <c r="E156" s="151" t="s">
        <v>3</v>
      </c>
      <c r="F156" s="152" t="s">
        <v>219</v>
      </c>
      <c r="H156" s="151" t="s">
        <v>3</v>
      </c>
      <c r="L156" s="149"/>
      <c r="M156" s="153"/>
      <c r="N156" s="154"/>
      <c r="O156" s="154"/>
      <c r="P156" s="154"/>
      <c r="Q156" s="154"/>
      <c r="R156" s="154"/>
      <c r="S156" s="154"/>
      <c r="T156" s="155"/>
      <c r="AT156" s="151" t="s">
        <v>137</v>
      </c>
      <c r="AU156" s="151" t="s">
        <v>135</v>
      </c>
      <c r="AV156" s="13" t="s">
        <v>79</v>
      </c>
      <c r="AW156" s="13" t="s">
        <v>33</v>
      </c>
      <c r="AX156" s="13" t="s">
        <v>71</v>
      </c>
      <c r="AY156" s="151" t="s">
        <v>127</v>
      </c>
    </row>
    <row r="157" spans="1:65" s="14" customFormat="1">
      <c r="B157" s="156"/>
      <c r="D157" s="150" t="s">
        <v>137</v>
      </c>
      <c r="E157" s="157" t="s">
        <v>3</v>
      </c>
      <c r="F157" s="158" t="s">
        <v>220</v>
      </c>
      <c r="H157" s="159">
        <v>60.774999999999999</v>
      </c>
      <c r="L157" s="156"/>
      <c r="M157" s="160"/>
      <c r="N157" s="161"/>
      <c r="O157" s="161"/>
      <c r="P157" s="161"/>
      <c r="Q157" s="161"/>
      <c r="R157" s="161"/>
      <c r="S157" s="161"/>
      <c r="T157" s="162"/>
      <c r="AT157" s="157" t="s">
        <v>137</v>
      </c>
      <c r="AU157" s="157" t="s">
        <v>135</v>
      </c>
      <c r="AV157" s="14" t="s">
        <v>135</v>
      </c>
      <c r="AW157" s="14" t="s">
        <v>33</v>
      </c>
      <c r="AX157" s="14" t="s">
        <v>71</v>
      </c>
      <c r="AY157" s="157" t="s">
        <v>127</v>
      </c>
    </row>
    <row r="158" spans="1:65" s="13" customFormat="1">
      <c r="B158" s="149"/>
      <c r="D158" s="150" t="s">
        <v>137</v>
      </c>
      <c r="E158" s="151" t="s">
        <v>3</v>
      </c>
      <c r="F158" s="152" t="s">
        <v>221</v>
      </c>
      <c r="H158" s="151" t="s">
        <v>3</v>
      </c>
      <c r="L158" s="149"/>
      <c r="M158" s="153"/>
      <c r="N158" s="154"/>
      <c r="O158" s="154"/>
      <c r="P158" s="154"/>
      <c r="Q158" s="154"/>
      <c r="R158" s="154"/>
      <c r="S158" s="154"/>
      <c r="T158" s="155"/>
      <c r="AT158" s="151" t="s">
        <v>137</v>
      </c>
      <c r="AU158" s="151" t="s">
        <v>135</v>
      </c>
      <c r="AV158" s="13" t="s">
        <v>79</v>
      </c>
      <c r="AW158" s="13" t="s">
        <v>33</v>
      </c>
      <c r="AX158" s="13" t="s">
        <v>71</v>
      </c>
      <c r="AY158" s="151" t="s">
        <v>127</v>
      </c>
    </row>
    <row r="159" spans="1:65" s="14" customFormat="1">
      <c r="B159" s="156"/>
      <c r="D159" s="150" t="s">
        <v>137</v>
      </c>
      <c r="E159" s="157" t="s">
        <v>3</v>
      </c>
      <c r="F159" s="158" t="s">
        <v>222</v>
      </c>
      <c r="H159" s="159">
        <v>3.3</v>
      </c>
      <c r="L159" s="156"/>
      <c r="M159" s="160"/>
      <c r="N159" s="161"/>
      <c r="O159" s="161"/>
      <c r="P159" s="161"/>
      <c r="Q159" s="161"/>
      <c r="R159" s="161"/>
      <c r="S159" s="161"/>
      <c r="T159" s="162"/>
      <c r="AT159" s="157" t="s">
        <v>137</v>
      </c>
      <c r="AU159" s="157" t="s">
        <v>135</v>
      </c>
      <c r="AV159" s="14" t="s">
        <v>135</v>
      </c>
      <c r="AW159" s="14" t="s">
        <v>33</v>
      </c>
      <c r="AX159" s="14" t="s">
        <v>71</v>
      </c>
      <c r="AY159" s="157" t="s">
        <v>127</v>
      </c>
    </row>
    <row r="160" spans="1:65" s="15" customFormat="1">
      <c r="B160" s="163"/>
      <c r="D160" s="150" t="s">
        <v>137</v>
      </c>
      <c r="E160" s="164" t="s">
        <v>3</v>
      </c>
      <c r="F160" s="165" t="s">
        <v>142</v>
      </c>
      <c r="H160" s="166">
        <v>64.075000000000003</v>
      </c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137</v>
      </c>
      <c r="AU160" s="164" t="s">
        <v>135</v>
      </c>
      <c r="AV160" s="15" t="s">
        <v>134</v>
      </c>
      <c r="AW160" s="15" t="s">
        <v>33</v>
      </c>
      <c r="AX160" s="15" t="s">
        <v>79</v>
      </c>
      <c r="AY160" s="164" t="s">
        <v>127</v>
      </c>
    </row>
    <row r="161" spans="1:65" s="2" customFormat="1" ht="24" customHeight="1">
      <c r="A161" s="31"/>
      <c r="B161" s="136"/>
      <c r="C161" s="170" t="s">
        <v>223</v>
      </c>
      <c r="D161" s="170" t="s">
        <v>179</v>
      </c>
      <c r="E161" s="171" t="s">
        <v>224</v>
      </c>
      <c r="F161" s="172" t="s">
        <v>1320</v>
      </c>
      <c r="G161" s="173" t="s">
        <v>132</v>
      </c>
      <c r="H161" s="174">
        <v>65.356999999999999</v>
      </c>
      <c r="I161" s="175"/>
      <c r="J161" s="175">
        <f>ROUND(I161*H161,2)</f>
        <v>0</v>
      </c>
      <c r="K161" s="172" t="s">
        <v>3</v>
      </c>
      <c r="L161" s="176"/>
      <c r="M161" s="177" t="s">
        <v>3</v>
      </c>
      <c r="N161" s="178" t="s">
        <v>43</v>
      </c>
      <c r="O161" s="145">
        <v>0</v>
      </c>
      <c r="P161" s="145">
        <f>O161*H161</f>
        <v>0</v>
      </c>
      <c r="Q161" s="145">
        <v>6.0000000000000001E-3</v>
      </c>
      <c r="R161" s="145">
        <f>Q161*H161</f>
        <v>0.39214199999999999</v>
      </c>
      <c r="S161" s="145">
        <v>0</v>
      </c>
      <c r="T161" s="146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47" t="s">
        <v>173</v>
      </c>
      <c r="AT161" s="147" t="s">
        <v>179</v>
      </c>
      <c r="AU161" s="147" t="s">
        <v>135</v>
      </c>
      <c r="AY161" s="19" t="s">
        <v>127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9" t="s">
        <v>135</v>
      </c>
      <c r="BK161" s="148">
        <f>ROUND(I161*H161,2)</f>
        <v>0</v>
      </c>
      <c r="BL161" s="19" t="s">
        <v>134</v>
      </c>
      <c r="BM161" s="147" t="s">
        <v>225</v>
      </c>
    </row>
    <row r="162" spans="1:65" s="14" customFormat="1">
      <c r="B162" s="156"/>
      <c r="D162" s="150" t="s">
        <v>137</v>
      </c>
      <c r="F162" s="158" t="s">
        <v>226</v>
      </c>
      <c r="H162" s="159">
        <v>65.356999999999999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137</v>
      </c>
      <c r="AU162" s="157" t="s">
        <v>135</v>
      </c>
      <c r="AV162" s="14" t="s">
        <v>135</v>
      </c>
      <c r="AW162" s="14" t="s">
        <v>4</v>
      </c>
      <c r="AX162" s="14" t="s">
        <v>79</v>
      </c>
      <c r="AY162" s="157" t="s">
        <v>127</v>
      </c>
    </row>
    <row r="163" spans="1:65" s="2" customFormat="1" ht="48" customHeight="1">
      <c r="A163" s="31"/>
      <c r="B163" s="136"/>
      <c r="C163" s="137" t="s">
        <v>227</v>
      </c>
      <c r="D163" s="137" t="s">
        <v>129</v>
      </c>
      <c r="E163" s="138" t="s">
        <v>228</v>
      </c>
      <c r="F163" s="139" t="s">
        <v>229</v>
      </c>
      <c r="G163" s="140" t="s">
        <v>132</v>
      </c>
      <c r="H163" s="141">
        <v>64.075000000000003</v>
      </c>
      <c r="I163" s="142"/>
      <c r="J163" s="142">
        <f>ROUND(I163*H163,2)</f>
        <v>0</v>
      </c>
      <c r="K163" s="139" t="s">
        <v>133</v>
      </c>
      <c r="L163" s="32"/>
      <c r="M163" s="143" t="s">
        <v>3</v>
      </c>
      <c r="N163" s="144" t="s">
        <v>43</v>
      </c>
      <c r="O163" s="145">
        <v>1.6E-2</v>
      </c>
      <c r="P163" s="145">
        <f>O163*H163</f>
        <v>1.0252000000000001</v>
      </c>
      <c r="Q163" s="145">
        <v>9.0000000000000006E-5</v>
      </c>
      <c r="R163" s="145">
        <f>Q163*H163</f>
        <v>5.766750000000001E-3</v>
      </c>
      <c r="S163" s="145">
        <v>0</v>
      </c>
      <c r="T163" s="146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47" t="s">
        <v>134</v>
      </c>
      <c r="AT163" s="147" t="s">
        <v>129</v>
      </c>
      <c r="AU163" s="147" t="s">
        <v>135</v>
      </c>
      <c r="AY163" s="19" t="s">
        <v>127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9" t="s">
        <v>135</v>
      </c>
      <c r="BK163" s="148">
        <f>ROUND(I163*H163,2)</f>
        <v>0</v>
      </c>
      <c r="BL163" s="19" t="s">
        <v>134</v>
      </c>
      <c r="BM163" s="147" t="s">
        <v>230</v>
      </c>
    </row>
    <row r="164" spans="1:65" s="13" customFormat="1">
      <c r="B164" s="149"/>
      <c r="D164" s="150" t="s">
        <v>137</v>
      </c>
      <c r="E164" s="151" t="s">
        <v>3</v>
      </c>
      <c r="F164" s="152" t="s">
        <v>138</v>
      </c>
      <c r="H164" s="151" t="s">
        <v>3</v>
      </c>
      <c r="L164" s="149"/>
      <c r="M164" s="153"/>
      <c r="N164" s="154"/>
      <c r="O164" s="154"/>
      <c r="P164" s="154"/>
      <c r="Q164" s="154"/>
      <c r="R164" s="154"/>
      <c r="S164" s="154"/>
      <c r="T164" s="155"/>
      <c r="AT164" s="151" t="s">
        <v>137</v>
      </c>
      <c r="AU164" s="151" t="s">
        <v>135</v>
      </c>
      <c r="AV164" s="13" t="s">
        <v>79</v>
      </c>
      <c r="AW164" s="13" t="s">
        <v>33</v>
      </c>
      <c r="AX164" s="13" t="s">
        <v>71</v>
      </c>
      <c r="AY164" s="151" t="s">
        <v>127</v>
      </c>
    </row>
    <row r="165" spans="1:65" s="13" customFormat="1">
      <c r="B165" s="149"/>
      <c r="D165" s="150" t="s">
        <v>137</v>
      </c>
      <c r="E165" s="151" t="s">
        <v>3</v>
      </c>
      <c r="F165" s="152" t="s">
        <v>219</v>
      </c>
      <c r="H165" s="151" t="s">
        <v>3</v>
      </c>
      <c r="L165" s="149"/>
      <c r="M165" s="153"/>
      <c r="N165" s="154"/>
      <c r="O165" s="154"/>
      <c r="P165" s="154"/>
      <c r="Q165" s="154"/>
      <c r="R165" s="154"/>
      <c r="S165" s="154"/>
      <c r="T165" s="155"/>
      <c r="AT165" s="151" t="s">
        <v>137</v>
      </c>
      <c r="AU165" s="151" t="s">
        <v>135</v>
      </c>
      <c r="AV165" s="13" t="s">
        <v>79</v>
      </c>
      <c r="AW165" s="13" t="s">
        <v>33</v>
      </c>
      <c r="AX165" s="13" t="s">
        <v>71</v>
      </c>
      <c r="AY165" s="151" t="s">
        <v>127</v>
      </c>
    </row>
    <row r="166" spans="1:65" s="14" customFormat="1">
      <c r="B166" s="156"/>
      <c r="D166" s="150" t="s">
        <v>137</v>
      </c>
      <c r="E166" s="157" t="s">
        <v>3</v>
      </c>
      <c r="F166" s="158" t="s">
        <v>220</v>
      </c>
      <c r="H166" s="159">
        <v>60.774999999999999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137</v>
      </c>
      <c r="AU166" s="157" t="s">
        <v>135</v>
      </c>
      <c r="AV166" s="14" t="s">
        <v>135</v>
      </c>
      <c r="AW166" s="14" t="s">
        <v>33</v>
      </c>
      <c r="AX166" s="14" t="s">
        <v>71</v>
      </c>
      <c r="AY166" s="157" t="s">
        <v>127</v>
      </c>
    </row>
    <row r="167" spans="1:65" s="13" customFormat="1">
      <c r="B167" s="149"/>
      <c r="D167" s="150" t="s">
        <v>137</v>
      </c>
      <c r="E167" s="151" t="s">
        <v>3</v>
      </c>
      <c r="F167" s="152" t="s">
        <v>221</v>
      </c>
      <c r="H167" s="151" t="s">
        <v>3</v>
      </c>
      <c r="L167" s="149"/>
      <c r="M167" s="153"/>
      <c r="N167" s="154"/>
      <c r="O167" s="154"/>
      <c r="P167" s="154"/>
      <c r="Q167" s="154"/>
      <c r="R167" s="154"/>
      <c r="S167" s="154"/>
      <c r="T167" s="155"/>
      <c r="AT167" s="151" t="s">
        <v>137</v>
      </c>
      <c r="AU167" s="151" t="s">
        <v>135</v>
      </c>
      <c r="AV167" s="13" t="s">
        <v>79</v>
      </c>
      <c r="AW167" s="13" t="s">
        <v>33</v>
      </c>
      <c r="AX167" s="13" t="s">
        <v>71</v>
      </c>
      <c r="AY167" s="151" t="s">
        <v>127</v>
      </c>
    </row>
    <row r="168" spans="1:65" s="14" customFormat="1">
      <c r="B168" s="156"/>
      <c r="D168" s="150" t="s">
        <v>137</v>
      </c>
      <c r="E168" s="157" t="s">
        <v>3</v>
      </c>
      <c r="F168" s="158" t="s">
        <v>222</v>
      </c>
      <c r="H168" s="159">
        <v>3.3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137</v>
      </c>
      <c r="AU168" s="157" t="s">
        <v>135</v>
      </c>
      <c r="AV168" s="14" t="s">
        <v>135</v>
      </c>
      <c r="AW168" s="14" t="s">
        <v>33</v>
      </c>
      <c r="AX168" s="14" t="s">
        <v>71</v>
      </c>
      <c r="AY168" s="157" t="s">
        <v>127</v>
      </c>
    </row>
    <row r="169" spans="1:65" s="15" customFormat="1">
      <c r="B169" s="163"/>
      <c r="D169" s="150" t="s">
        <v>137</v>
      </c>
      <c r="E169" s="164" t="s">
        <v>3</v>
      </c>
      <c r="F169" s="165" t="s">
        <v>142</v>
      </c>
      <c r="H169" s="166">
        <v>64.075000000000003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137</v>
      </c>
      <c r="AU169" s="164" t="s">
        <v>135</v>
      </c>
      <c r="AV169" s="15" t="s">
        <v>134</v>
      </c>
      <c r="AW169" s="15" t="s">
        <v>33</v>
      </c>
      <c r="AX169" s="15" t="s">
        <v>79</v>
      </c>
      <c r="AY169" s="164" t="s">
        <v>127</v>
      </c>
    </row>
    <row r="170" spans="1:65" s="2" customFormat="1" ht="36" customHeight="1">
      <c r="A170" s="31"/>
      <c r="B170" s="136"/>
      <c r="C170" s="137" t="s">
        <v>231</v>
      </c>
      <c r="D170" s="137" t="s">
        <v>129</v>
      </c>
      <c r="E170" s="138" t="s">
        <v>232</v>
      </c>
      <c r="F170" s="139" t="s">
        <v>233</v>
      </c>
      <c r="G170" s="140" t="s">
        <v>132</v>
      </c>
      <c r="H170" s="141">
        <v>70.599999999999994</v>
      </c>
      <c r="I170" s="142"/>
      <c r="J170" s="142">
        <f>ROUND(I170*H170,2)</f>
        <v>0</v>
      </c>
      <c r="K170" s="139" t="s">
        <v>133</v>
      </c>
      <c r="L170" s="32"/>
      <c r="M170" s="143" t="s">
        <v>3</v>
      </c>
      <c r="N170" s="144" t="s">
        <v>43</v>
      </c>
      <c r="O170" s="145">
        <v>0.28499999999999998</v>
      </c>
      <c r="P170" s="145">
        <f>O170*H170</f>
        <v>20.120999999999995</v>
      </c>
      <c r="Q170" s="145">
        <v>3.48E-3</v>
      </c>
      <c r="R170" s="145">
        <f>Q170*H170</f>
        <v>0.24568799999999999</v>
      </c>
      <c r="S170" s="145">
        <v>0</v>
      </c>
      <c r="T170" s="146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47" t="s">
        <v>134</v>
      </c>
      <c r="AT170" s="147" t="s">
        <v>129</v>
      </c>
      <c r="AU170" s="147" t="s">
        <v>135</v>
      </c>
      <c r="AY170" s="19" t="s">
        <v>127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9" t="s">
        <v>135</v>
      </c>
      <c r="BK170" s="148">
        <f>ROUND(I170*H170,2)</f>
        <v>0</v>
      </c>
      <c r="BL170" s="19" t="s">
        <v>134</v>
      </c>
      <c r="BM170" s="147" t="s">
        <v>234</v>
      </c>
    </row>
    <row r="171" spans="1:65" s="13" customFormat="1">
      <c r="B171" s="149"/>
      <c r="D171" s="150" t="s">
        <v>137</v>
      </c>
      <c r="E171" s="151" t="s">
        <v>3</v>
      </c>
      <c r="F171" s="152" t="s">
        <v>138</v>
      </c>
      <c r="H171" s="151" t="s">
        <v>3</v>
      </c>
      <c r="L171" s="149"/>
      <c r="M171" s="153"/>
      <c r="N171" s="154"/>
      <c r="O171" s="154"/>
      <c r="P171" s="154"/>
      <c r="Q171" s="154"/>
      <c r="R171" s="154"/>
      <c r="S171" s="154"/>
      <c r="T171" s="155"/>
      <c r="AT171" s="151" t="s">
        <v>137</v>
      </c>
      <c r="AU171" s="151" t="s">
        <v>135</v>
      </c>
      <c r="AV171" s="13" t="s">
        <v>79</v>
      </c>
      <c r="AW171" s="13" t="s">
        <v>33</v>
      </c>
      <c r="AX171" s="13" t="s">
        <v>71</v>
      </c>
      <c r="AY171" s="151" t="s">
        <v>127</v>
      </c>
    </row>
    <row r="172" spans="1:65" s="13" customFormat="1">
      <c r="B172" s="149"/>
      <c r="D172" s="150" t="s">
        <v>137</v>
      </c>
      <c r="E172" s="151" t="s">
        <v>3</v>
      </c>
      <c r="F172" s="152" t="s">
        <v>235</v>
      </c>
      <c r="H172" s="151" t="s">
        <v>3</v>
      </c>
      <c r="L172" s="149"/>
      <c r="M172" s="153"/>
      <c r="N172" s="154"/>
      <c r="O172" s="154"/>
      <c r="P172" s="154"/>
      <c r="Q172" s="154"/>
      <c r="R172" s="154"/>
      <c r="S172" s="154"/>
      <c r="T172" s="155"/>
      <c r="AT172" s="151" t="s">
        <v>137</v>
      </c>
      <c r="AU172" s="151" t="s">
        <v>135</v>
      </c>
      <c r="AV172" s="13" t="s">
        <v>79</v>
      </c>
      <c r="AW172" s="13" t="s">
        <v>33</v>
      </c>
      <c r="AX172" s="13" t="s">
        <v>71</v>
      </c>
      <c r="AY172" s="151" t="s">
        <v>127</v>
      </c>
    </row>
    <row r="173" spans="1:65" s="13" customFormat="1">
      <c r="B173" s="149"/>
      <c r="D173" s="150" t="s">
        <v>137</v>
      </c>
      <c r="E173" s="151" t="s">
        <v>3</v>
      </c>
      <c r="F173" s="152" t="s">
        <v>236</v>
      </c>
      <c r="H173" s="151" t="s">
        <v>3</v>
      </c>
      <c r="L173" s="149"/>
      <c r="M173" s="153"/>
      <c r="N173" s="154"/>
      <c r="O173" s="154"/>
      <c r="P173" s="154"/>
      <c r="Q173" s="154"/>
      <c r="R173" s="154"/>
      <c r="S173" s="154"/>
      <c r="T173" s="155"/>
      <c r="AT173" s="151" t="s">
        <v>137</v>
      </c>
      <c r="AU173" s="151" t="s">
        <v>135</v>
      </c>
      <c r="AV173" s="13" t="s">
        <v>79</v>
      </c>
      <c r="AW173" s="13" t="s">
        <v>33</v>
      </c>
      <c r="AX173" s="13" t="s">
        <v>71</v>
      </c>
      <c r="AY173" s="151" t="s">
        <v>127</v>
      </c>
    </row>
    <row r="174" spans="1:65" s="14" customFormat="1">
      <c r="B174" s="156"/>
      <c r="D174" s="150" t="s">
        <v>137</v>
      </c>
      <c r="E174" s="157" t="s">
        <v>3</v>
      </c>
      <c r="F174" s="158" t="s">
        <v>237</v>
      </c>
      <c r="H174" s="159">
        <v>64.075000000000003</v>
      </c>
      <c r="L174" s="156"/>
      <c r="M174" s="160"/>
      <c r="N174" s="161"/>
      <c r="O174" s="161"/>
      <c r="P174" s="161"/>
      <c r="Q174" s="161"/>
      <c r="R174" s="161"/>
      <c r="S174" s="161"/>
      <c r="T174" s="162"/>
      <c r="AT174" s="157" t="s">
        <v>137</v>
      </c>
      <c r="AU174" s="157" t="s">
        <v>135</v>
      </c>
      <c r="AV174" s="14" t="s">
        <v>135</v>
      </c>
      <c r="AW174" s="14" t="s">
        <v>33</v>
      </c>
      <c r="AX174" s="14" t="s">
        <v>71</v>
      </c>
      <c r="AY174" s="157" t="s">
        <v>127</v>
      </c>
    </row>
    <row r="175" spans="1:65" s="13" customFormat="1">
      <c r="B175" s="149"/>
      <c r="D175" s="150" t="s">
        <v>137</v>
      </c>
      <c r="E175" s="151" t="s">
        <v>3</v>
      </c>
      <c r="F175" s="152" t="s">
        <v>238</v>
      </c>
      <c r="H175" s="151" t="s">
        <v>3</v>
      </c>
      <c r="L175" s="149"/>
      <c r="M175" s="153"/>
      <c r="N175" s="154"/>
      <c r="O175" s="154"/>
      <c r="P175" s="154"/>
      <c r="Q175" s="154"/>
      <c r="R175" s="154"/>
      <c r="S175" s="154"/>
      <c r="T175" s="155"/>
      <c r="AT175" s="151" t="s">
        <v>137</v>
      </c>
      <c r="AU175" s="151" t="s">
        <v>135</v>
      </c>
      <c r="AV175" s="13" t="s">
        <v>79</v>
      </c>
      <c r="AW175" s="13" t="s">
        <v>33</v>
      </c>
      <c r="AX175" s="13" t="s">
        <v>71</v>
      </c>
      <c r="AY175" s="151" t="s">
        <v>127</v>
      </c>
    </row>
    <row r="176" spans="1:65" s="14" customFormat="1">
      <c r="B176" s="156"/>
      <c r="D176" s="150" t="s">
        <v>137</v>
      </c>
      <c r="E176" s="157" t="s">
        <v>3</v>
      </c>
      <c r="F176" s="158" t="s">
        <v>239</v>
      </c>
      <c r="H176" s="159">
        <v>6.5250000000000004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AT176" s="157" t="s">
        <v>137</v>
      </c>
      <c r="AU176" s="157" t="s">
        <v>135</v>
      </c>
      <c r="AV176" s="14" t="s">
        <v>135</v>
      </c>
      <c r="AW176" s="14" t="s">
        <v>33</v>
      </c>
      <c r="AX176" s="14" t="s">
        <v>71</v>
      </c>
      <c r="AY176" s="157" t="s">
        <v>127</v>
      </c>
    </row>
    <row r="177" spans="1:65" s="15" customFormat="1">
      <c r="B177" s="163"/>
      <c r="D177" s="150" t="s">
        <v>137</v>
      </c>
      <c r="E177" s="164" t="s">
        <v>3</v>
      </c>
      <c r="F177" s="165" t="s">
        <v>142</v>
      </c>
      <c r="H177" s="166">
        <v>70.599999999999994</v>
      </c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137</v>
      </c>
      <c r="AU177" s="164" t="s">
        <v>135</v>
      </c>
      <c r="AV177" s="15" t="s">
        <v>134</v>
      </c>
      <c r="AW177" s="15" t="s">
        <v>33</v>
      </c>
      <c r="AX177" s="15" t="s">
        <v>79</v>
      </c>
      <c r="AY177" s="164" t="s">
        <v>127</v>
      </c>
    </row>
    <row r="178" spans="1:65" s="2" customFormat="1" ht="24" customHeight="1">
      <c r="A178" s="31"/>
      <c r="B178" s="136"/>
      <c r="C178" s="137" t="s">
        <v>240</v>
      </c>
      <c r="D178" s="137" t="s">
        <v>129</v>
      </c>
      <c r="E178" s="138" t="s">
        <v>241</v>
      </c>
      <c r="F178" s="139" t="s">
        <v>1344</v>
      </c>
      <c r="G178" s="140" t="s">
        <v>132</v>
      </c>
      <c r="H178" s="141">
        <v>1099.21</v>
      </c>
      <c r="I178" s="142"/>
      <c r="J178" s="142">
        <f>ROUND(I178*H178,2)</f>
        <v>0</v>
      </c>
      <c r="K178" s="139" t="s">
        <v>133</v>
      </c>
      <c r="L178" s="32"/>
      <c r="M178" s="143" t="s">
        <v>3</v>
      </c>
      <c r="N178" s="144" t="s">
        <v>43</v>
      </c>
      <c r="O178" s="145">
        <v>7.3999999999999996E-2</v>
      </c>
      <c r="P178" s="145">
        <f>O178*H178</f>
        <v>81.341539999999995</v>
      </c>
      <c r="Q178" s="145">
        <v>2.63E-4</v>
      </c>
      <c r="R178" s="145">
        <f>Q178*H178</f>
        <v>0.28909223000000001</v>
      </c>
      <c r="S178" s="145">
        <v>0</v>
      </c>
      <c r="T178" s="146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47" t="s">
        <v>134</v>
      </c>
      <c r="AT178" s="147" t="s">
        <v>129</v>
      </c>
      <c r="AU178" s="147" t="s">
        <v>135</v>
      </c>
      <c r="AY178" s="19" t="s">
        <v>127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9" t="s">
        <v>135</v>
      </c>
      <c r="BK178" s="148">
        <f>ROUND(I178*H178,2)</f>
        <v>0</v>
      </c>
      <c r="BL178" s="19" t="s">
        <v>134</v>
      </c>
      <c r="BM178" s="147" t="s">
        <v>242</v>
      </c>
    </row>
    <row r="179" spans="1:65" s="13" customFormat="1">
      <c r="B179" s="149"/>
      <c r="D179" s="150" t="s">
        <v>137</v>
      </c>
      <c r="E179" s="151" t="s">
        <v>3</v>
      </c>
      <c r="F179" s="152" t="s">
        <v>138</v>
      </c>
      <c r="H179" s="151" t="s">
        <v>3</v>
      </c>
      <c r="L179" s="149"/>
      <c r="M179" s="153"/>
      <c r="N179" s="154"/>
      <c r="O179" s="154"/>
      <c r="P179" s="154"/>
      <c r="Q179" s="154"/>
      <c r="R179" s="154"/>
      <c r="S179" s="154"/>
      <c r="T179" s="155"/>
      <c r="AT179" s="151" t="s">
        <v>137</v>
      </c>
      <c r="AU179" s="151" t="s">
        <v>135</v>
      </c>
      <c r="AV179" s="13" t="s">
        <v>79</v>
      </c>
      <c r="AW179" s="13" t="s">
        <v>33</v>
      </c>
      <c r="AX179" s="13" t="s">
        <v>71</v>
      </c>
      <c r="AY179" s="151" t="s">
        <v>127</v>
      </c>
    </row>
    <row r="180" spans="1:65" s="13" customFormat="1">
      <c r="B180" s="149"/>
      <c r="D180" s="150" t="s">
        <v>137</v>
      </c>
      <c r="E180" s="151" t="s">
        <v>3</v>
      </c>
      <c r="F180" s="152" t="s">
        <v>207</v>
      </c>
      <c r="H180" s="151" t="s">
        <v>3</v>
      </c>
      <c r="L180" s="149"/>
      <c r="M180" s="153"/>
      <c r="N180" s="154"/>
      <c r="O180" s="154"/>
      <c r="P180" s="154"/>
      <c r="Q180" s="154"/>
      <c r="R180" s="154"/>
      <c r="S180" s="154"/>
      <c r="T180" s="155"/>
      <c r="AT180" s="151" t="s">
        <v>137</v>
      </c>
      <c r="AU180" s="151" t="s">
        <v>135</v>
      </c>
      <c r="AV180" s="13" t="s">
        <v>79</v>
      </c>
      <c r="AW180" s="13" t="s">
        <v>33</v>
      </c>
      <c r="AX180" s="13" t="s">
        <v>71</v>
      </c>
      <c r="AY180" s="151" t="s">
        <v>127</v>
      </c>
    </row>
    <row r="181" spans="1:65" s="14" customFormat="1">
      <c r="B181" s="156"/>
      <c r="D181" s="150" t="s">
        <v>137</v>
      </c>
      <c r="E181" s="157" t="s">
        <v>3</v>
      </c>
      <c r="F181" s="158" t="s">
        <v>243</v>
      </c>
      <c r="H181" s="159">
        <v>1099.21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7" t="s">
        <v>137</v>
      </c>
      <c r="AU181" s="157" t="s">
        <v>135</v>
      </c>
      <c r="AV181" s="14" t="s">
        <v>135</v>
      </c>
      <c r="AW181" s="14" t="s">
        <v>33</v>
      </c>
      <c r="AX181" s="14" t="s">
        <v>71</v>
      </c>
      <c r="AY181" s="157" t="s">
        <v>127</v>
      </c>
    </row>
    <row r="182" spans="1:65" s="15" customFormat="1">
      <c r="B182" s="163"/>
      <c r="D182" s="150" t="s">
        <v>137</v>
      </c>
      <c r="E182" s="164" t="s">
        <v>3</v>
      </c>
      <c r="F182" s="165" t="s">
        <v>142</v>
      </c>
      <c r="H182" s="166">
        <v>1099.21</v>
      </c>
      <c r="L182" s="163"/>
      <c r="M182" s="167"/>
      <c r="N182" s="168"/>
      <c r="O182" s="168"/>
      <c r="P182" s="168"/>
      <c r="Q182" s="168"/>
      <c r="R182" s="168"/>
      <c r="S182" s="168"/>
      <c r="T182" s="169"/>
      <c r="AT182" s="164" t="s">
        <v>137</v>
      </c>
      <c r="AU182" s="164" t="s">
        <v>135</v>
      </c>
      <c r="AV182" s="15" t="s">
        <v>134</v>
      </c>
      <c r="AW182" s="15" t="s">
        <v>33</v>
      </c>
      <c r="AX182" s="15" t="s">
        <v>79</v>
      </c>
      <c r="AY182" s="164" t="s">
        <v>127</v>
      </c>
    </row>
    <row r="183" spans="1:65" s="2" customFormat="1" ht="36" customHeight="1">
      <c r="A183" s="31"/>
      <c r="B183" s="136"/>
      <c r="C183" s="137" t="s">
        <v>244</v>
      </c>
      <c r="D183" s="137" t="s">
        <v>129</v>
      </c>
      <c r="E183" s="138" t="s">
        <v>245</v>
      </c>
      <c r="F183" s="139" t="s">
        <v>246</v>
      </c>
      <c r="G183" s="140" t="s">
        <v>132</v>
      </c>
      <c r="H183" s="141">
        <v>39.567999999999998</v>
      </c>
      <c r="I183" s="142"/>
      <c r="J183" s="142">
        <f>ROUND(I183*H183,2)</f>
        <v>0</v>
      </c>
      <c r="K183" s="139" t="s">
        <v>133</v>
      </c>
      <c r="L183" s="32"/>
      <c r="M183" s="143" t="s">
        <v>3</v>
      </c>
      <c r="N183" s="144" t="s">
        <v>43</v>
      </c>
      <c r="O183" s="145">
        <v>0.33</v>
      </c>
      <c r="P183" s="145">
        <f>O183*H183</f>
        <v>13.05744</v>
      </c>
      <c r="Q183" s="145">
        <v>4.3839999999999999E-3</v>
      </c>
      <c r="R183" s="145">
        <f>Q183*H183</f>
        <v>0.17346611199999998</v>
      </c>
      <c r="S183" s="145">
        <v>0</v>
      </c>
      <c r="T183" s="146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47" t="s">
        <v>134</v>
      </c>
      <c r="AT183" s="147" t="s">
        <v>129</v>
      </c>
      <c r="AU183" s="147" t="s">
        <v>135</v>
      </c>
      <c r="AY183" s="19" t="s">
        <v>127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9" t="s">
        <v>135</v>
      </c>
      <c r="BK183" s="148">
        <f>ROUND(I183*H183,2)</f>
        <v>0</v>
      </c>
      <c r="BL183" s="19" t="s">
        <v>134</v>
      </c>
      <c r="BM183" s="147" t="s">
        <v>247</v>
      </c>
    </row>
    <row r="184" spans="1:65" s="13" customFormat="1">
      <c r="B184" s="149"/>
      <c r="D184" s="150" t="s">
        <v>137</v>
      </c>
      <c r="E184" s="151" t="s">
        <v>3</v>
      </c>
      <c r="F184" s="152" t="s">
        <v>138</v>
      </c>
      <c r="H184" s="151" t="s">
        <v>3</v>
      </c>
      <c r="L184" s="149"/>
      <c r="M184" s="153"/>
      <c r="N184" s="154"/>
      <c r="O184" s="154"/>
      <c r="P184" s="154"/>
      <c r="Q184" s="154"/>
      <c r="R184" s="154"/>
      <c r="S184" s="154"/>
      <c r="T184" s="155"/>
      <c r="AT184" s="151" t="s">
        <v>137</v>
      </c>
      <c r="AU184" s="151" t="s">
        <v>135</v>
      </c>
      <c r="AV184" s="13" t="s">
        <v>79</v>
      </c>
      <c r="AW184" s="13" t="s">
        <v>33</v>
      </c>
      <c r="AX184" s="13" t="s">
        <v>71</v>
      </c>
      <c r="AY184" s="151" t="s">
        <v>127</v>
      </c>
    </row>
    <row r="185" spans="1:65" s="13" customFormat="1">
      <c r="B185" s="149"/>
      <c r="D185" s="150" t="s">
        <v>137</v>
      </c>
      <c r="E185" s="151" t="s">
        <v>3</v>
      </c>
      <c r="F185" s="152" t="s">
        <v>213</v>
      </c>
      <c r="H185" s="151" t="s">
        <v>3</v>
      </c>
      <c r="L185" s="149"/>
      <c r="M185" s="153"/>
      <c r="N185" s="154"/>
      <c r="O185" s="154"/>
      <c r="P185" s="154"/>
      <c r="Q185" s="154"/>
      <c r="R185" s="154"/>
      <c r="S185" s="154"/>
      <c r="T185" s="155"/>
      <c r="AT185" s="151" t="s">
        <v>137</v>
      </c>
      <c r="AU185" s="151" t="s">
        <v>135</v>
      </c>
      <c r="AV185" s="13" t="s">
        <v>79</v>
      </c>
      <c r="AW185" s="13" t="s">
        <v>33</v>
      </c>
      <c r="AX185" s="13" t="s">
        <v>71</v>
      </c>
      <c r="AY185" s="151" t="s">
        <v>127</v>
      </c>
    </row>
    <row r="186" spans="1:65" s="13" customFormat="1" ht="20">
      <c r="B186" s="149"/>
      <c r="D186" s="150" t="s">
        <v>137</v>
      </c>
      <c r="E186" s="151" t="s">
        <v>3</v>
      </c>
      <c r="F186" s="152" t="s">
        <v>248</v>
      </c>
      <c r="H186" s="151" t="s">
        <v>3</v>
      </c>
      <c r="L186" s="149"/>
      <c r="M186" s="153"/>
      <c r="N186" s="154"/>
      <c r="O186" s="154"/>
      <c r="P186" s="154"/>
      <c r="Q186" s="154"/>
      <c r="R186" s="154"/>
      <c r="S186" s="154"/>
      <c r="T186" s="155"/>
      <c r="AT186" s="151" t="s">
        <v>137</v>
      </c>
      <c r="AU186" s="151" t="s">
        <v>135</v>
      </c>
      <c r="AV186" s="13" t="s">
        <v>79</v>
      </c>
      <c r="AW186" s="13" t="s">
        <v>33</v>
      </c>
      <c r="AX186" s="13" t="s">
        <v>71</v>
      </c>
      <c r="AY186" s="151" t="s">
        <v>127</v>
      </c>
    </row>
    <row r="187" spans="1:65" s="14" customFormat="1">
      <c r="B187" s="156"/>
      <c r="D187" s="150" t="s">
        <v>137</v>
      </c>
      <c r="E187" s="157" t="s">
        <v>3</v>
      </c>
      <c r="F187" s="158" t="s">
        <v>249</v>
      </c>
      <c r="H187" s="159">
        <v>7.6379999999999999</v>
      </c>
      <c r="L187" s="156"/>
      <c r="M187" s="160"/>
      <c r="N187" s="161"/>
      <c r="O187" s="161"/>
      <c r="P187" s="161"/>
      <c r="Q187" s="161"/>
      <c r="R187" s="161"/>
      <c r="S187" s="161"/>
      <c r="T187" s="162"/>
      <c r="AT187" s="157" t="s">
        <v>137</v>
      </c>
      <c r="AU187" s="157" t="s">
        <v>135</v>
      </c>
      <c r="AV187" s="14" t="s">
        <v>135</v>
      </c>
      <c r="AW187" s="14" t="s">
        <v>33</v>
      </c>
      <c r="AX187" s="14" t="s">
        <v>71</v>
      </c>
      <c r="AY187" s="157" t="s">
        <v>127</v>
      </c>
    </row>
    <row r="188" spans="1:65" s="13" customFormat="1">
      <c r="B188" s="149"/>
      <c r="D188" s="150" t="s">
        <v>137</v>
      </c>
      <c r="E188" s="151" t="s">
        <v>3</v>
      </c>
      <c r="F188" s="152" t="s">
        <v>250</v>
      </c>
      <c r="H188" s="151" t="s">
        <v>3</v>
      </c>
      <c r="L188" s="149"/>
      <c r="M188" s="153"/>
      <c r="N188" s="154"/>
      <c r="O188" s="154"/>
      <c r="P188" s="154"/>
      <c r="Q188" s="154"/>
      <c r="R188" s="154"/>
      <c r="S188" s="154"/>
      <c r="T188" s="155"/>
      <c r="AT188" s="151" t="s">
        <v>137</v>
      </c>
      <c r="AU188" s="151" t="s">
        <v>135</v>
      </c>
      <c r="AV188" s="13" t="s">
        <v>79</v>
      </c>
      <c r="AW188" s="13" t="s">
        <v>33</v>
      </c>
      <c r="AX188" s="13" t="s">
        <v>71</v>
      </c>
      <c r="AY188" s="151" t="s">
        <v>127</v>
      </c>
    </row>
    <row r="189" spans="1:65" s="14" customFormat="1">
      <c r="B189" s="156"/>
      <c r="D189" s="150" t="s">
        <v>137</v>
      </c>
      <c r="E189" s="157" t="s">
        <v>3</v>
      </c>
      <c r="F189" s="158" t="s">
        <v>251</v>
      </c>
      <c r="H189" s="159">
        <v>2</v>
      </c>
      <c r="L189" s="156"/>
      <c r="M189" s="160"/>
      <c r="N189" s="161"/>
      <c r="O189" s="161"/>
      <c r="P189" s="161"/>
      <c r="Q189" s="161"/>
      <c r="R189" s="161"/>
      <c r="S189" s="161"/>
      <c r="T189" s="162"/>
      <c r="AT189" s="157" t="s">
        <v>137</v>
      </c>
      <c r="AU189" s="157" t="s">
        <v>135</v>
      </c>
      <c r="AV189" s="14" t="s">
        <v>135</v>
      </c>
      <c r="AW189" s="14" t="s">
        <v>33</v>
      </c>
      <c r="AX189" s="14" t="s">
        <v>71</v>
      </c>
      <c r="AY189" s="157" t="s">
        <v>127</v>
      </c>
    </row>
    <row r="190" spans="1:65" s="13" customFormat="1">
      <c r="B190" s="149"/>
      <c r="D190" s="150" t="s">
        <v>137</v>
      </c>
      <c r="E190" s="151" t="s">
        <v>3</v>
      </c>
      <c r="F190" s="152" t="s">
        <v>252</v>
      </c>
      <c r="H190" s="151" t="s">
        <v>3</v>
      </c>
      <c r="L190" s="149"/>
      <c r="M190" s="153"/>
      <c r="N190" s="154"/>
      <c r="O190" s="154"/>
      <c r="P190" s="154"/>
      <c r="Q190" s="154"/>
      <c r="R190" s="154"/>
      <c r="S190" s="154"/>
      <c r="T190" s="155"/>
      <c r="AT190" s="151" t="s">
        <v>137</v>
      </c>
      <c r="AU190" s="151" t="s">
        <v>135</v>
      </c>
      <c r="AV190" s="13" t="s">
        <v>79</v>
      </c>
      <c r="AW190" s="13" t="s">
        <v>33</v>
      </c>
      <c r="AX190" s="13" t="s">
        <v>71</v>
      </c>
      <c r="AY190" s="151" t="s">
        <v>127</v>
      </c>
    </row>
    <row r="191" spans="1:65" s="14" customFormat="1">
      <c r="B191" s="156"/>
      <c r="D191" s="150" t="s">
        <v>137</v>
      </c>
      <c r="E191" s="157" t="s">
        <v>3</v>
      </c>
      <c r="F191" s="158" t="s">
        <v>253</v>
      </c>
      <c r="H191" s="159">
        <v>21.93</v>
      </c>
      <c r="L191" s="156"/>
      <c r="M191" s="160"/>
      <c r="N191" s="161"/>
      <c r="O191" s="161"/>
      <c r="P191" s="161"/>
      <c r="Q191" s="161"/>
      <c r="R191" s="161"/>
      <c r="S191" s="161"/>
      <c r="T191" s="162"/>
      <c r="AT191" s="157" t="s">
        <v>137</v>
      </c>
      <c r="AU191" s="157" t="s">
        <v>135</v>
      </c>
      <c r="AV191" s="14" t="s">
        <v>135</v>
      </c>
      <c r="AW191" s="14" t="s">
        <v>33</v>
      </c>
      <c r="AX191" s="14" t="s">
        <v>71</v>
      </c>
      <c r="AY191" s="157" t="s">
        <v>127</v>
      </c>
    </row>
    <row r="192" spans="1:65" s="13" customFormat="1">
      <c r="B192" s="149"/>
      <c r="D192" s="150" t="s">
        <v>137</v>
      </c>
      <c r="E192" s="151" t="s">
        <v>3</v>
      </c>
      <c r="F192" s="152" t="s">
        <v>254</v>
      </c>
      <c r="H192" s="151" t="s">
        <v>3</v>
      </c>
      <c r="L192" s="149"/>
      <c r="M192" s="153"/>
      <c r="N192" s="154"/>
      <c r="O192" s="154"/>
      <c r="P192" s="154"/>
      <c r="Q192" s="154"/>
      <c r="R192" s="154"/>
      <c r="S192" s="154"/>
      <c r="T192" s="155"/>
      <c r="AT192" s="151" t="s">
        <v>137</v>
      </c>
      <c r="AU192" s="151" t="s">
        <v>135</v>
      </c>
      <c r="AV192" s="13" t="s">
        <v>79</v>
      </c>
      <c r="AW192" s="13" t="s">
        <v>33</v>
      </c>
      <c r="AX192" s="13" t="s">
        <v>71</v>
      </c>
      <c r="AY192" s="151" t="s">
        <v>127</v>
      </c>
    </row>
    <row r="193" spans="1:65" s="14" customFormat="1">
      <c r="B193" s="156"/>
      <c r="D193" s="150" t="s">
        <v>137</v>
      </c>
      <c r="E193" s="157" t="s">
        <v>3</v>
      </c>
      <c r="F193" s="158" t="s">
        <v>255</v>
      </c>
      <c r="H193" s="159">
        <v>8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137</v>
      </c>
      <c r="AU193" s="157" t="s">
        <v>135</v>
      </c>
      <c r="AV193" s="14" t="s">
        <v>135</v>
      </c>
      <c r="AW193" s="14" t="s">
        <v>33</v>
      </c>
      <c r="AX193" s="14" t="s">
        <v>71</v>
      </c>
      <c r="AY193" s="157" t="s">
        <v>127</v>
      </c>
    </row>
    <row r="194" spans="1:65" s="15" customFormat="1">
      <c r="B194" s="163"/>
      <c r="D194" s="150" t="s">
        <v>137</v>
      </c>
      <c r="E194" s="164" t="s">
        <v>3</v>
      </c>
      <c r="F194" s="165" t="s">
        <v>142</v>
      </c>
      <c r="H194" s="166">
        <v>39.567999999999998</v>
      </c>
      <c r="L194" s="163"/>
      <c r="M194" s="167"/>
      <c r="N194" s="168"/>
      <c r="O194" s="168"/>
      <c r="P194" s="168"/>
      <c r="Q194" s="168"/>
      <c r="R194" s="168"/>
      <c r="S194" s="168"/>
      <c r="T194" s="169"/>
      <c r="AT194" s="164" t="s">
        <v>137</v>
      </c>
      <c r="AU194" s="164" t="s">
        <v>135</v>
      </c>
      <c r="AV194" s="15" t="s">
        <v>134</v>
      </c>
      <c r="AW194" s="15" t="s">
        <v>33</v>
      </c>
      <c r="AX194" s="15" t="s">
        <v>79</v>
      </c>
      <c r="AY194" s="164" t="s">
        <v>127</v>
      </c>
    </row>
    <row r="195" spans="1:65" s="2" customFormat="1" ht="48" customHeight="1">
      <c r="A195" s="31"/>
      <c r="B195" s="136"/>
      <c r="C195" s="137" t="s">
        <v>8</v>
      </c>
      <c r="D195" s="137" t="s">
        <v>129</v>
      </c>
      <c r="E195" s="138" t="s">
        <v>256</v>
      </c>
      <c r="F195" s="139" t="s">
        <v>257</v>
      </c>
      <c r="G195" s="140" t="s">
        <v>132</v>
      </c>
      <c r="H195" s="141">
        <v>72.343000000000004</v>
      </c>
      <c r="I195" s="142"/>
      <c r="J195" s="142">
        <f>ROUND(I195*H195,2)</f>
        <v>0</v>
      </c>
      <c r="K195" s="139" t="s">
        <v>133</v>
      </c>
      <c r="L195" s="32"/>
      <c r="M195" s="143" t="s">
        <v>3</v>
      </c>
      <c r="N195" s="144" t="s">
        <v>43</v>
      </c>
      <c r="O195" s="145">
        <v>1.02</v>
      </c>
      <c r="P195" s="145">
        <f>O195*H195</f>
        <v>73.789860000000004</v>
      </c>
      <c r="Q195" s="145">
        <v>8.3540799999999998E-3</v>
      </c>
      <c r="R195" s="145">
        <f>Q195*H195</f>
        <v>0.60435920943999999</v>
      </c>
      <c r="S195" s="145">
        <v>0</v>
      </c>
      <c r="T195" s="146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47" t="s">
        <v>134</v>
      </c>
      <c r="AT195" s="147" t="s">
        <v>129</v>
      </c>
      <c r="AU195" s="147" t="s">
        <v>135</v>
      </c>
      <c r="AY195" s="19" t="s">
        <v>127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9" t="s">
        <v>135</v>
      </c>
      <c r="BK195" s="148">
        <f>ROUND(I195*H195,2)</f>
        <v>0</v>
      </c>
      <c r="BL195" s="19" t="s">
        <v>134</v>
      </c>
      <c r="BM195" s="147" t="s">
        <v>258</v>
      </c>
    </row>
    <row r="196" spans="1:65" s="13" customFormat="1">
      <c r="B196" s="149"/>
      <c r="D196" s="150" t="s">
        <v>137</v>
      </c>
      <c r="E196" s="151" t="s">
        <v>3</v>
      </c>
      <c r="F196" s="152" t="s">
        <v>138</v>
      </c>
      <c r="H196" s="151" t="s">
        <v>3</v>
      </c>
      <c r="L196" s="149"/>
      <c r="M196" s="153"/>
      <c r="N196" s="154"/>
      <c r="O196" s="154"/>
      <c r="P196" s="154"/>
      <c r="Q196" s="154"/>
      <c r="R196" s="154"/>
      <c r="S196" s="154"/>
      <c r="T196" s="155"/>
      <c r="AT196" s="151" t="s">
        <v>137</v>
      </c>
      <c r="AU196" s="151" t="s">
        <v>135</v>
      </c>
      <c r="AV196" s="13" t="s">
        <v>79</v>
      </c>
      <c r="AW196" s="13" t="s">
        <v>33</v>
      </c>
      <c r="AX196" s="13" t="s">
        <v>71</v>
      </c>
      <c r="AY196" s="151" t="s">
        <v>127</v>
      </c>
    </row>
    <row r="197" spans="1:65" s="13" customFormat="1">
      <c r="B197" s="149"/>
      <c r="D197" s="150" t="s">
        <v>137</v>
      </c>
      <c r="E197" s="151" t="s">
        <v>3</v>
      </c>
      <c r="F197" s="152" t="s">
        <v>259</v>
      </c>
      <c r="H197" s="151" t="s">
        <v>3</v>
      </c>
      <c r="L197" s="149"/>
      <c r="M197" s="153"/>
      <c r="N197" s="154"/>
      <c r="O197" s="154"/>
      <c r="P197" s="154"/>
      <c r="Q197" s="154"/>
      <c r="R197" s="154"/>
      <c r="S197" s="154"/>
      <c r="T197" s="155"/>
      <c r="AT197" s="151" t="s">
        <v>137</v>
      </c>
      <c r="AU197" s="151" t="s">
        <v>135</v>
      </c>
      <c r="AV197" s="13" t="s">
        <v>79</v>
      </c>
      <c r="AW197" s="13" t="s">
        <v>33</v>
      </c>
      <c r="AX197" s="13" t="s">
        <v>71</v>
      </c>
      <c r="AY197" s="151" t="s">
        <v>127</v>
      </c>
    </row>
    <row r="198" spans="1:65" s="14" customFormat="1">
      <c r="B198" s="156"/>
      <c r="D198" s="150" t="s">
        <v>137</v>
      </c>
      <c r="E198" s="157" t="s">
        <v>3</v>
      </c>
      <c r="F198" s="158" t="s">
        <v>260</v>
      </c>
      <c r="H198" s="159">
        <v>27.658000000000001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AT198" s="157" t="s">
        <v>137</v>
      </c>
      <c r="AU198" s="157" t="s">
        <v>135</v>
      </c>
      <c r="AV198" s="14" t="s">
        <v>135</v>
      </c>
      <c r="AW198" s="14" t="s">
        <v>33</v>
      </c>
      <c r="AX198" s="14" t="s">
        <v>71</v>
      </c>
      <c r="AY198" s="157" t="s">
        <v>127</v>
      </c>
    </row>
    <row r="199" spans="1:65" s="14" customFormat="1">
      <c r="B199" s="156"/>
      <c r="D199" s="150" t="s">
        <v>137</v>
      </c>
      <c r="E199" s="157" t="s">
        <v>3</v>
      </c>
      <c r="F199" s="158" t="s">
        <v>261</v>
      </c>
      <c r="H199" s="159">
        <v>3.22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137</v>
      </c>
      <c r="AU199" s="157" t="s">
        <v>135</v>
      </c>
      <c r="AV199" s="14" t="s">
        <v>135</v>
      </c>
      <c r="AW199" s="14" t="s">
        <v>33</v>
      </c>
      <c r="AX199" s="14" t="s">
        <v>71</v>
      </c>
      <c r="AY199" s="157" t="s">
        <v>127</v>
      </c>
    </row>
    <row r="200" spans="1:65" s="14" customFormat="1">
      <c r="B200" s="156"/>
      <c r="D200" s="150" t="s">
        <v>137</v>
      </c>
      <c r="E200" s="157" t="s">
        <v>3</v>
      </c>
      <c r="F200" s="158" t="s">
        <v>262</v>
      </c>
      <c r="H200" s="159">
        <v>22.62</v>
      </c>
      <c r="L200" s="156"/>
      <c r="M200" s="160"/>
      <c r="N200" s="161"/>
      <c r="O200" s="161"/>
      <c r="P200" s="161"/>
      <c r="Q200" s="161"/>
      <c r="R200" s="161"/>
      <c r="S200" s="161"/>
      <c r="T200" s="162"/>
      <c r="AT200" s="157" t="s">
        <v>137</v>
      </c>
      <c r="AU200" s="157" t="s">
        <v>135</v>
      </c>
      <c r="AV200" s="14" t="s">
        <v>135</v>
      </c>
      <c r="AW200" s="14" t="s">
        <v>33</v>
      </c>
      <c r="AX200" s="14" t="s">
        <v>71</v>
      </c>
      <c r="AY200" s="157" t="s">
        <v>127</v>
      </c>
    </row>
    <row r="201" spans="1:65" s="14" customFormat="1">
      <c r="B201" s="156"/>
      <c r="D201" s="150" t="s">
        <v>137</v>
      </c>
      <c r="E201" s="157" t="s">
        <v>3</v>
      </c>
      <c r="F201" s="158" t="s">
        <v>263</v>
      </c>
      <c r="H201" s="159">
        <v>30.777999999999999</v>
      </c>
      <c r="L201" s="156"/>
      <c r="M201" s="160"/>
      <c r="N201" s="161"/>
      <c r="O201" s="161"/>
      <c r="P201" s="161"/>
      <c r="Q201" s="161"/>
      <c r="R201" s="161"/>
      <c r="S201" s="161"/>
      <c r="T201" s="162"/>
      <c r="AT201" s="157" t="s">
        <v>137</v>
      </c>
      <c r="AU201" s="157" t="s">
        <v>135</v>
      </c>
      <c r="AV201" s="14" t="s">
        <v>135</v>
      </c>
      <c r="AW201" s="14" t="s">
        <v>33</v>
      </c>
      <c r="AX201" s="14" t="s">
        <v>71</v>
      </c>
      <c r="AY201" s="157" t="s">
        <v>127</v>
      </c>
    </row>
    <row r="202" spans="1:65" s="14" customFormat="1">
      <c r="B202" s="156"/>
      <c r="D202" s="150" t="s">
        <v>137</v>
      </c>
      <c r="E202" s="157" t="s">
        <v>3</v>
      </c>
      <c r="F202" s="158" t="s">
        <v>264</v>
      </c>
      <c r="H202" s="159">
        <v>2.1070000000000002</v>
      </c>
      <c r="L202" s="156"/>
      <c r="M202" s="160"/>
      <c r="N202" s="161"/>
      <c r="O202" s="161"/>
      <c r="P202" s="161"/>
      <c r="Q202" s="161"/>
      <c r="R202" s="161"/>
      <c r="S202" s="161"/>
      <c r="T202" s="162"/>
      <c r="AT202" s="157" t="s">
        <v>137</v>
      </c>
      <c r="AU202" s="157" t="s">
        <v>135</v>
      </c>
      <c r="AV202" s="14" t="s">
        <v>135</v>
      </c>
      <c r="AW202" s="14" t="s">
        <v>33</v>
      </c>
      <c r="AX202" s="14" t="s">
        <v>71</v>
      </c>
      <c r="AY202" s="157" t="s">
        <v>127</v>
      </c>
    </row>
    <row r="203" spans="1:65" s="13" customFormat="1">
      <c r="B203" s="149"/>
      <c r="D203" s="150" t="s">
        <v>137</v>
      </c>
      <c r="E203" s="151" t="s">
        <v>3</v>
      </c>
      <c r="F203" s="152" t="s">
        <v>265</v>
      </c>
      <c r="H203" s="151" t="s">
        <v>3</v>
      </c>
      <c r="L203" s="149"/>
      <c r="M203" s="153"/>
      <c r="N203" s="154"/>
      <c r="O203" s="154"/>
      <c r="P203" s="154"/>
      <c r="Q203" s="154"/>
      <c r="R203" s="154"/>
      <c r="S203" s="154"/>
      <c r="T203" s="155"/>
      <c r="AT203" s="151" t="s">
        <v>137</v>
      </c>
      <c r="AU203" s="151" t="s">
        <v>135</v>
      </c>
      <c r="AV203" s="13" t="s">
        <v>79</v>
      </c>
      <c r="AW203" s="13" t="s">
        <v>33</v>
      </c>
      <c r="AX203" s="13" t="s">
        <v>71</v>
      </c>
      <c r="AY203" s="151" t="s">
        <v>127</v>
      </c>
    </row>
    <row r="204" spans="1:65" s="14" customFormat="1">
      <c r="B204" s="156"/>
      <c r="D204" s="150" t="s">
        <v>137</v>
      </c>
      <c r="E204" s="157" t="s">
        <v>3</v>
      </c>
      <c r="F204" s="158" t="s">
        <v>266</v>
      </c>
      <c r="H204" s="159">
        <v>-5.4</v>
      </c>
      <c r="L204" s="156"/>
      <c r="M204" s="160"/>
      <c r="N204" s="161"/>
      <c r="O204" s="161"/>
      <c r="P204" s="161"/>
      <c r="Q204" s="161"/>
      <c r="R204" s="161"/>
      <c r="S204" s="161"/>
      <c r="T204" s="162"/>
      <c r="AT204" s="157" t="s">
        <v>137</v>
      </c>
      <c r="AU204" s="157" t="s">
        <v>135</v>
      </c>
      <c r="AV204" s="14" t="s">
        <v>135</v>
      </c>
      <c r="AW204" s="14" t="s">
        <v>33</v>
      </c>
      <c r="AX204" s="14" t="s">
        <v>71</v>
      </c>
      <c r="AY204" s="157" t="s">
        <v>127</v>
      </c>
    </row>
    <row r="205" spans="1:65" s="14" customFormat="1">
      <c r="B205" s="156"/>
      <c r="D205" s="150" t="s">
        <v>137</v>
      </c>
      <c r="E205" s="157" t="s">
        <v>3</v>
      </c>
      <c r="F205" s="158" t="s">
        <v>267</v>
      </c>
      <c r="H205" s="159">
        <v>-8.64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137</v>
      </c>
      <c r="AU205" s="157" t="s">
        <v>135</v>
      </c>
      <c r="AV205" s="14" t="s">
        <v>135</v>
      </c>
      <c r="AW205" s="14" t="s">
        <v>33</v>
      </c>
      <c r="AX205" s="14" t="s">
        <v>71</v>
      </c>
      <c r="AY205" s="157" t="s">
        <v>127</v>
      </c>
    </row>
    <row r="206" spans="1:65" s="15" customFormat="1">
      <c r="B206" s="163"/>
      <c r="D206" s="150" t="s">
        <v>137</v>
      </c>
      <c r="E206" s="164" t="s">
        <v>3</v>
      </c>
      <c r="F206" s="165" t="s">
        <v>142</v>
      </c>
      <c r="H206" s="166">
        <v>72.343000000000004</v>
      </c>
      <c r="L206" s="163"/>
      <c r="M206" s="167"/>
      <c r="N206" s="168"/>
      <c r="O206" s="168"/>
      <c r="P206" s="168"/>
      <c r="Q206" s="168"/>
      <c r="R206" s="168"/>
      <c r="S206" s="168"/>
      <c r="T206" s="169"/>
      <c r="AT206" s="164" t="s">
        <v>137</v>
      </c>
      <c r="AU206" s="164" t="s">
        <v>135</v>
      </c>
      <c r="AV206" s="15" t="s">
        <v>134</v>
      </c>
      <c r="AW206" s="15" t="s">
        <v>33</v>
      </c>
      <c r="AX206" s="15" t="s">
        <v>79</v>
      </c>
      <c r="AY206" s="164" t="s">
        <v>127</v>
      </c>
    </row>
    <row r="207" spans="1:65" s="2" customFormat="1" ht="24" customHeight="1">
      <c r="A207" s="31"/>
      <c r="B207" s="136"/>
      <c r="C207" s="170" t="s">
        <v>268</v>
      </c>
      <c r="D207" s="170" t="s">
        <v>179</v>
      </c>
      <c r="E207" s="171" t="s">
        <v>269</v>
      </c>
      <c r="F207" s="172" t="s">
        <v>1333</v>
      </c>
      <c r="G207" s="173" t="s">
        <v>132</v>
      </c>
      <c r="H207" s="174">
        <v>73.790000000000006</v>
      </c>
      <c r="I207" s="175"/>
      <c r="J207" s="175">
        <f>ROUND(I207*H207,2)</f>
        <v>0</v>
      </c>
      <c r="K207" s="172" t="s">
        <v>133</v>
      </c>
      <c r="L207" s="176"/>
      <c r="M207" s="177" t="s">
        <v>3</v>
      </c>
      <c r="N207" s="178" t="s">
        <v>43</v>
      </c>
      <c r="O207" s="145">
        <v>0</v>
      </c>
      <c r="P207" s="145">
        <f>O207*H207</f>
        <v>0</v>
      </c>
      <c r="Q207" s="145">
        <v>2.3999999999999998E-3</v>
      </c>
      <c r="R207" s="145">
        <f>Q207*H207</f>
        <v>0.177096</v>
      </c>
      <c r="S207" s="145">
        <v>0</v>
      </c>
      <c r="T207" s="146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47" t="s">
        <v>173</v>
      </c>
      <c r="AT207" s="147" t="s">
        <v>179</v>
      </c>
      <c r="AU207" s="147" t="s">
        <v>135</v>
      </c>
      <c r="AY207" s="19" t="s">
        <v>127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9" t="s">
        <v>135</v>
      </c>
      <c r="BK207" s="148">
        <f>ROUND(I207*H207,2)</f>
        <v>0</v>
      </c>
      <c r="BL207" s="19" t="s">
        <v>134</v>
      </c>
      <c r="BM207" s="147" t="s">
        <v>270</v>
      </c>
    </row>
    <row r="208" spans="1:65" s="14" customFormat="1">
      <c r="B208" s="156"/>
      <c r="D208" s="150" t="s">
        <v>137</v>
      </c>
      <c r="F208" s="158" t="s">
        <v>271</v>
      </c>
      <c r="H208" s="159">
        <v>73.790000000000006</v>
      </c>
      <c r="L208" s="156"/>
      <c r="M208" s="160"/>
      <c r="N208" s="161"/>
      <c r="O208" s="161"/>
      <c r="P208" s="161"/>
      <c r="Q208" s="161"/>
      <c r="R208" s="161"/>
      <c r="S208" s="161"/>
      <c r="T208" s="162"/>
      <c r="AT208" s="157" t="s">
        <v>137</v>
      </c>
      <c r="AU208" s="157" t="s">
        <v>135</v>
      </c>
      <c r="AV208" s="14" t="s">
        <v>135</v>
      </c>
      <c r="AW208" s="14" t="s">
        <v>4</v>
      </c>
      <c r="AX208" s="14" t="s">
        <v>79</v>
      </c>
      <c r="AY208" s="157" t="s">
        <v>127</v>
      </c>
    </row>
    <row r="209" spans="1:65" s="2" customFormat="1" ht="48" customHeight="1">
      <c r="A209" s="31"/>
      <c r="B209" s="136"/>
      <c r="C209" s="137" t="s">
        <v>272</v>
      </c>
      <c r="D209" s="137" t="s">
        <v>129</v>
      </c>
      <c r="E209" s="138" t="s">
        <v>273</v>
      </c>
      <c r="F209" s="139" t="s">
        <v>274</v>
      </c>
      <c r="G209" s="140" t="s">
        <v>275</v>
      </c>
      <c r="H209" s="141">
        <v>162</v>
      </c>
      <c r="I209" s="142"/>
      <c r="J209" s="142">
        <f>ROUND(I209*H209,2)</f>
        <v>0</v>
      </c>
      <c r="K209" s="139" t="s">
        <v>133</v>
      </c>
      <c r="L209" s="32"/>
      <c r="M209" s="143" t="s">
        <v>3</v>
      </c>
      <c r="N209" s="144" t="s">
        <v>43</v>
      </c>
      <c r="O209" s="145">
        <v>0.3</v>
      </c>
      <c r="P209" s="145">
        <f>O209*H209</f>
        <v>48.6</v>
      </c>
      <c r="Q209" s="145">
        <v>1.7600000000000001E-3</v>
      </c>
      <c r="R209" s="145">
        <f>Q209*H209</f>
        <v>0.28511999999999998</v>
      </c>
      <c r="S209" s="145">
        <v>0</v>
      </c>
      <c r="T209" s="146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47" t="s">
        <v>134</v>
      </c>
      <c r="AT209" s="147" t="s">
        <v>129</v>
      </c>
      <c r="AU209" s="147" t="s">
        <v>135</v>
      </c>
      <c r="AY209" s="19" t="s">
        <v>127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9" t="s">
        <v>135</v>
      </c>
      <c r="BK209" s="148">
        <f>ROUND(I209*H209,2)</f>
        <v>0</v>
      </c>
      <c r="BL209" s="19" t="s">
        <v>134</v>
      </c>
      <c r="BM209" s="147" t="s">
        <v>276</v>
      </c>
    </row>
    <row r="210" spans="1:65" s="13" customFormat="1">
      <c r="B210" s="149"/>
      <c r="D210" s="150" t="s">
        <v>137</v>
      </c>
      <c r="E210" s="151" t="s">
        <v>3</v>
      </c>
      <c r="F210" s="152" t="s">
        <v>138</v>
      </c>
      <c r="H210" s="151" t="s">
        <v>3</v>
      </c>
      <c r="L210" s="149"/>
      <c r="M210" s="153"/>
      <c r="N210" s="154"/>
      <c r="O210" s="154"/>
      <c r="P210" s="154"/>
      <c r="Q210" s="154"/>
      <c r="R210" s="154"/>
      <c r="S210" s="154"/>
      <c r="T210" s="155"/>
      <c r="AT210" s="151" t="s">
        <v>137</v>
      </c>
      <c r="AU210" s="151" t="s">
        <v>135</v>
      </c>
      <c r="AV210" s="13" t="s">
        <v>79</v>
      </c>
      <c r="AW210" s="13" t="s">
        <v>33</v>
      </c>
      <c r="AX210" s="13" t="s">
        <v>71</v>
      </c>
      <c r="AY210" s="151" t="s">
        <v>127</v>
      </c>
    </row>
    <row r="211" spans="1:65" s="13" customFormat="1">
      <c r="B211" s="149"/>
      <c r="D211" s="150" t="s">
        <v>137</v>
      </c>
      <c r="E211" s="151" t="s">
        <v>3</v>
      </c>
      <c r="F211" s="152" t="s">
        <v>277</v>
      </c>
      <c r="H211" s="151" t="s">
        <v>3</v>
      </c>
      <c r="L211" s="149"/>
      <c r="M211" s="153"/>
      <c r="N211" s="154"/>
      <c r="O211" s="154"/>
      <c r="P211" s="154"/>
      <c r="Q211" s="154"/>
      <c r="R211" s="154"/>
      <c r="S211" s="154"/>
      <c r="T211" s="155"/>
      <c r="AT211" s="151" t="s">
        <v>137</v>
      </c>
      <c r="AU211" s="151" t="s">
        <v>135</v>
      </c>
      <c r="AV211" s="13" t="s">
        <v>79</v>
      </c>
      <c r="AW211" s="13" t="s">
        <v>33</v>
      </c>
      <c r="AX211" s="13" t="s">
        <v>71</v>
      </c>
      <c r="AY211" s="151" t="s">
        <v>127</v>
      </c>
    </row>
    <row r="212" spans="1:65" s="14" customFormat="1">
      <c r="B212" s="156"/>
      <c r="D212" s="150" t="s">
        <v>137</v>
      </c>
      <c r="E212" s="157" t="s">
        <v>3</v>
      </c>
      <c r="F212" s="158" t="s">
        <v>278</v>
      </c>
      <c r="H212" s="159">
        <v>24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7" t="s">
        <v>137</v>
      </c>
      <c r="AU212" s="157" t="s">
        <v>135</v>
      </c>
      <c r="AV212" s="14" t="s">
        <v>135</v>
      </c>
      <c r="AW212" s="14" t="s">
        <v>33</v>
      </c>
      <c r="AX212" s="14" t="s">
        <v>71</v>
      </c>
      <c r="AY212" s="157" t="s">
        <v>127</v>
      </c>
    </row>
    <row r="213" spans="1:65" s="14" customFormat="1">
      <c r="B213" s="156"/>
      <c r="D213" s="150" t="s">
        <v>137</v>
      </c>
      <c r="E213" s="157" t="s">
        <v>3</v>
      </c>
      <c r="F213" s="158" t="s">
        <v>279</v>
      </c>
      <c r="H213" s="159">
        <v>36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7" t="s">
        <v>137</v>
      </c>
      <c r="AU213" s="157" t="s">
        <v>135</v>
      </c>
      <c r="AV213" s="14" t="s">
        <v>135</v>
      </c>
      <c r="AW213" s="14" t="s">
        <v>33</v>
      </c>
      <c r="AX213" s="14" t="s">
        <v>71</v>
      </c>
      <c r="AY213" s="157" t="s">
        <v>127</v>
      </c>
    </row>
    <row r="214" spans="1:65" s="16" customFormat="1">
      <c r="B214" s="179"/>
      <c r="D214" s="150" t="s">
        <v>137</v>
      </c>
      <c r="E214" s="180" t="s">
        <v>3</v>
      </c>
      <c r="F214" s="181" t="s">
        <v>280</v>
      </c>
      <c r="H214" s="182">
        <v>60</v>
      </c>
      <c r="L214" s="179"/>
      <c r="M214" s="183"/>
      <c r="N214" s="184"/>
      <c r="O214" s="184"/>
      <c r="P214" s="184"/>
      <c r="Q214" s="184"/>
      <c r="R214" s="184"/>
      <c r="S214" s="184"/>
      <c r="T214" s="185"/>
      <c r="AT214" s="180" t="s">
        <v>137</v>
      </c>
      <c r="AU214" s="180" t="s">
        <v>135</v>
      </c>
      <c r="AV214" s="16" t="s">
        <v>150</v>
      </c>
      <c r="AW214" s="16" t="s">
        <v>33</v>
      </c>
      <c r="AX214" s="16" t="s">
        <v>71</v>
      </c>
      <c r="AY214" s="180" t="s">
        <v>127</v>
      </c>
    </row>
    <row r="215" spans="1:65" s="13" customFormat="1">
      <c r="B215" s="149"/>
      <c r="D215" s="150" t="s">
        <v>137</v>
      </c>
      <c r="E215" s="151" t="s">
        <v>3</v>
      </c>
      <c r="F215" s="152" t="s">
        <v>281</v>
      </c>
      <c r="H215" s="151" t="s">
        <v>3</v>
      </c>
      <c r="L215" s="149"/>
      <c r="M215" s="153"/>
      <c r="N215" s="154"/>
      <c r="O215" s="154"/>
      <c r="P215" s="154"/>
      <c r="Q215" s="154"/>
      <c r="R215" s="154"/>
      <c r="S215" s="154"/>
      <c r="T215" s="155"/>
      <c r="AT215" s="151" t="s">
        <v>137</v>
      </c>
      <c r="AU215" s="151" t="s">
        <v>135</v>
      </c>
      <c r="AV215" s="13" t="s">
        <v>79</v>
      </c>
      <c r="AW215" s="13" t="s">
        <v>33</v>
      </c>
      <c r="AX215" s="13" t="s">
        <v>71</v>
      </c>
      <c r="AY215" s="151" t="s">
        <v>127</v>
      </c>
    </row>
    <row r="216" spans="1:65" s="14" customFormat="1">
      <c r="B216" s="156"/>
      <c r="D216" s="150" t="s">
        <v>137</v>
      </c>
      <c r="E216" s="157" t="s">
        <v>3</v>
      </c>
      <c r="F216" s="158" t="s">
        <v>282</v>
      </c>
      <c r="H216" s="159">
        <v>40.799999999999997</v>
      </c>
      <c r="L216" s="156"/>
      <c r="M216" s="160"/>
      <c r="N216" s="161"/>
      <c r="O216" s="161"/>
      <c r="P216" s="161"/>
      <c r="Q216" s="161"/>
      <c r="R216" s="161"/>
      <c r="S216" s="161"/>
      <c r="T216" s="162"/>
      <c r="AT216" s="157" t="s">
        <v>137</v>
      </c>
      <c r="AU216" s="157" t="s">
        <v>135</v>
      </c>
      <c r="AV216" s="14" t="s">
        <v>135</v>
      </c>
      <c r="AW216" s="14" t="s">
        <v>33</v>
      </c>
      <c r="AX216" s="14" t="s">
        <v>71</v>
      </c>
      <c r="AY216" s="157" t="s">
        <v>127</v>
      </c>
    </row>
    <row r="217" spans="1:65" s="14" customFormat="1">
      <c r="B217" s="156"/>
      <c r="D217" s="150" t="s">
        <v>137</v>
      </c>
      <c r="E217" s="157" t="s">
        <v>3</v>
      </c>
      <c r="F217" s="158" t="s">
        <v>283</v>
      </c>
      <c r="H217" s="159">
        <v>54</v>
      </c>
      <c r="L217" s="156"/>
      <c r="M217" s="160"/>
      <c r="N217" s="161"/>
      <c r="O217" s="161"/>
      <c r="P217" s="161"/>
      <c r="Q217" s="161"/>
      <c r="R217" s="161"/>
      <c r="S217" s="161"/>
      <c r="T217" s="162"/>
      <c r="AT217" s="157" t="s">
        <v>137</v>
      </c>
      <c r="AU217" s="157" t="s">
        <v>135</v>
      </c>
      <c r="AV217" s="14" t="s">
        <v>135</v>
      </c>
      <c r="AW217" s="14" t="s">
        <v>33</v>
      </c>
      <c r="AX217" s="14" t="s">
        <v>71</v>
      </c>
      <c r="AY217" s="157" t="s">
        <v>127</v>
      </c>
    </row>
    <row r="218" spans="1:65" s="14" customFormat="1">
      <c r="B218" s="156"/>
      <c r="D218" s="150" t="s">
        <v>137</v>
      </c>
      <c r="E218" s="157" t="s">
        <v>3</v>
      </c>
      <c r="F218" s="158" t="s">
        <v>284</v>
      </c>
      <c r="H218" s="159">
        <v>7.2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AT218" s="157" t="s">
        <v>137</v>
      </c>
      <c r="AU218" s="157" t="s">
        <v>135</v>
      </c>
      <c r="AV218" s="14" t="s">
        <v>135</v>
      </c>
      <c r="AW218" s="14" t="s">
        <v>33</v>
      </c>
      <c r="AX218" s="14" t="s">
        <v>71</v>
      </c>
      <c r="AY218" s="157" t="s">
        <v>127</v>
      </c>
    </row>
    <row r="219" spans="1:65" s="16" customFormat="1">
      <c r="B219" s="179"/>
      <c r="D219" s="150" t="s">
        <v>137</v>
      </c>
      <c r="E219" s="180" t="s">
        <v>3</v>
      </c>
      <c r="F219" s="181" t="s">
        <v>280</v>
      </c>
      <c r="H219" s="182">
        <v>102</v>
      </c>
      <c r="L219" s="179"/>
      <c r="M219" s="183"/>
      <c r="N219" s="184"/>
      <c r="O219" s="184"/>
      <c r="P219" s="184"/>
      <c r="Q219" s="184"/>
      <c r="R219" s="184"/>
      <c r="S219" s="184"/>
      <c r="T219" s="185"/>
      <c r="AT219" s="180" t="s">
        <v>137</v>
      </c>
      <c r="AU219" s="180" t="s">
        <v>135</v>
      </c>
      <c r="AV219" s="16" t="s">
        <v>150</v>
      </c>
      <c r="AW219" s="16" t="s">
        <v>33</v>
      </c>
      <c r="AX219" s="16" t="s">
        <v>71</v>
      </c>
      <c r="AY219" s="180" t="s">
        <v>127</v>
      </c>
    </row>
    <row r="220" spans="1:65" s="15" customFormat="1">
      <c r="B220" s="163"/>
      <c r="D220" s="150" t="s">
        <v>137</v>
      </c>
      <c r="E220" s="164" t="s">
        <v>3</v>
      </c>
      <c r="F220" s="165" t="s">
        <v>142</v>
      </c>
      <c r="H220" s="166">
        <v>162</v>
      </c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137</v>
      </c>
      <c r="AU220" s="164" t="s">
        <v>135</v>
      </c>
      <c r="AV220" s="15" t="s">
        <v>134</v>
      </c>
      <c r="AW220" s="15" t="s">
        <v>33</v>
      </c>
      <c r="AX220" s="15" t="s">
        <v>79</v>
      </c>
      <c r="AY220" s="164" t="s">
        <v>127</v>
      </c>
    </row>
    <row r="221" spans="1:65" s="2" customFormat="1" ht="24" customHeight="1">
      <c r="A221" s="31"/>
      <c r="B221" s="136"/>
      <c r="C221" s="170" t="s">
        <v>285</v>
      </c>
      <c r="D221" s="170" t="s">
        <v>179</v>
      </c>
      <c r="E221" s="171" t="s">
        <v>286</v>
      </c>
      <c r="F221" s="172" t="s">
        <v>1334</v>
      </c>
      <c r="G221" s="173" t="s">
        <v>132</v>
      </c>
      <c r="H221" s="174">
        <v>26.73</v>
      </c>
      <c r="I221" s="175"/>
      <c r="J221" s="175">
        <f>ROUND(I221*H221,2)</f>
        <v>0</v>
      </c>
      <c r="K221" s="172" t="s">
        <v>133</v>
      </c>
      <c r="L221" s="176"/>
      <c r="M221" s="177" t="s">
        <v>3</v>
      </c>
      <c r="N221" s="178" t="s">
        <v>43</v>
      </c>
      <c r="O221" s="145">
        <v>0</v>
      </c>
      <c r="P221" s="145">
        <f>O221*H221</f>
        <v>0</v>
      </c>
      <c r="Q221" s="145">
        <v>8.9999999999999998E-4</v>
      </c>
      <c r="R221" s="145">
        <f>Q221*H221</f>
        <v>2.4056999999999999E-2</v>
      </c>
      <c r="S221" s="145">
        <v>0</v>
      </c>
      <c r="T221" s="146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7" t="s">
        <v>173</v>
      </c>
      <c r="AT221" s="147" t="s">
        <v>179</v>
      </c>
      <c r="AU221" s="147" t="s">
        <v>135</v>
      </c>
      <c r="AY221" s="19" t="s">
        <v>127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9" t="s">
        <v>135</v>
      </c>
      <c r="BK221" s="148">
        <f>ROUND(I221*H221,2)</f>
        <v>0</v>
      </c>
      <c r="BL221" s="19" t="s">
        <v>134</v>
      </c>
      <c r="BM221" s="147" t="s">
        <v>287</v>
      </c>
    </row>
    <row r="222" spans="1:65" s="14" customFormat="1">
      <c r="B222" s="156"/>
      <c r="D222" s="150" t="s">
        <v>137</v>
      </c>
      <c r="E222" s="157" t="s">
        <v>3</v>
      </c>
      <c r="F222" s="158" t="s">
        <v>288</v>
      </c>
      <c r="H222" s="159">
        <v>24.3</v>
      </c>
      <c r="L222" s="156"/>
      <c r="M222" s="160"/>
      <c r="N222" s="161"/>
      <c r="O222" s="161"/>
      <c r="P222" s="161"/>
      <c r="Q222" s="161"/>
      <c r="R222" s="161"/>
      <c r="S222" s="161"/>
      <c r="T222" s="162"/>
      <c r="AT222" s="157" t="s">
        <v>137</v>
      </c>
      <c r="AU222" s="157" t="s">
        <v>135</v>
      </c>
      <c r="AV222" s="14" t="s">
        <v>135</v>
      </c>
      <c r="AW222" s="14" t="s">
        <v>33</v>
      </c>
      <c r="AX222" s="14" t="s">
        <v>79</v>
      </c>
      <c r="AY222" s="157" t="s">
        <v>127</v>
      </c>
    </row>
    <row r="223" spans="1:65" s="14" customFormat="1">
      <c r="B223" s="156"/>
      <c r="D223" s="150" t="s">
        <v>137</v>
      </c>
      <c r="F223" s="158" t="s">
        <v>289</v>
      </c>
      <c r="H223" s="159">
        <v>26.73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AT223" s="157" t="s">
        <v>137</v>
      </c>
      <c r="AU223" s="157" t="s">
        <v>135</v>
      </c>
      <c r="AV223" s="14" t="s">
        <v>135</v>
      </c>
      <c r="AW223" s="14" t="s">
        <v>4</v>
      </c>
      <c r="AX223" s="14" t="s">
        <v>79</v>
      </c>
      <c r="AY223" s="157" t="s">
        <v>127</v>
      </c>
    </row>
    <row r="224" spans="1:65" s="2" customFormat="1" ht="36" customHeight="1">
      <c r="A224" s="31"/>
      <c r="B224" s="136"/>
      <c r="C224" s="137" t="s">
        <v>290</v>
      </c>
      <c r="D224" s="137" t="s">
        <v>129</v>
      </c>
      <c r="E224" s="138" t="s">
        <v>291</v>
      </c>
      <c r="F224" s="139" t="s">
        <v>292</v>
      </c>
      <c r="G224" s="140" t="s">
        <v>132</v>
      </c>
      <c r="H224" s="141">
        <v>7.65</v>
      </c>
      <c r="I224" s="142"/>
      <c r="J224" s="142">
        <f>ROUND(I224*H224,2)</f>
        <v>0</v>
      </c>
      <c r="K224" s="139" t="s">
        <v>133</v>
      </c>
      <c r="L224" s="32"/>
      <c r="M224" s="143" t="s">
        <v>3</v>
      </c>
      <c r="N224" s="144" t="s">
        <v>43</v>
      </c>
      <c r="O224" s="145">
        <v>1.02</v>
      </c>
      <c r="P224" s="145">
        <f>O224*H224</f>
        <v>7.8030000000000008</v>
      </c>
      <c r="Q224" s="145">
        <v>9.2700000000000005E-3</v>
      </c>
      <c r="R224" s="145">
        <f>Q224*H224</f>
        <v>7.0915500000000006E-2</v>
      </c>
      <c r="S224" s="145">
        <v>0</v>
      </c>
      <c r="T224" s="146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7" t="s">
        <v>134</v>
      </c>
      <c r="AT224" s="147" t="s">
        <v>129</v>
      </c>
      <c r="AU224" s="147" t="s">
        <v>135</v>
      </c>
      <c r="AY224" s="19" t="s">
        <v>127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9" t="s">
        <v>135</v>
      </c>
      <c r="BK224" s="148">
        <f>ROUND(I224*H224,2)</f>
        <v>0</v>
      </c>
      <c r="BL224" s="19" t="s">
        <v>134</v>
      </c>
      <c r="BM224" s="147" t="s">
        <v>293</v>
      </c>
    </row>
    <row r="225" spans="1:65" s="13" customFormat="1">
      <c r="B225" s="149"/>
      <c r="D225" s="150" t="s">
        <v>137</v>
      </c>
      <c r="E225" s="151" t="s">
        <v>3</v>
      </c>
      <c r="F225" s="152" t="s">
        <v>138</v>
      </c>
      <c r="H225" s="151" t="s">
        <v>3</v>
      </c>
      <c r="L225" s="149"/>
      <c r="M225" s="153"/>
      <c r="N225" s="154"/>
      <c r="O225" s="154"/>
      <c r="P225" s="154"/>
      <c r="Q225" s="154"/>
      <c r="R225" s="154"/>
      <c r="S225" s="154"/>
      <c r="T225" s="155"/>
      <c r="AT225" s="151" t="s">
        <v>137</v>
      </c>
      <c r="AU225" s="151" t="s">
        <v>135</v>
      </c>
      <c r="AV225" s="13" t="s">
        <v>79</v>
      </c>
      <c r="AW225" s="13" t="s">
        <v>33</v>
      </c>
      <c r="AX225" s="13" t="s">
        <v>71</v>
      </c>
      <c r="AY225" s="151" t="s">
        <v>127</v>
      </c>
    </row>
    <row r="226" spans="1:65" s="13" customFormat="1">
      <c r="B226" s="149"/>
      <c r="D226" s="150" t="s">
        <v>137</v>
      </c>
      <c r="E226" s="151" t="s">
        <v>3</v>
      </c>
      <c r="F226" s="152" t="s">
        <v>294</v>
      </c>
      <c r="H226" s="151" t="s">
        <v>3</v>
      </c>
      <c r="L226" s="149"/>
      <c r="M226" s="153"/>
      <c r="N226" s="154"/>
      <c r="O226" s="154"/>
      <c r="P226" s="154"/>
      <c r="Q226" s="154"/>
      <c r="R226" s="154"/>
      <c r="S226" s="154"/>
      <c r="T226" s="155"/>
      <c r="AT226" s="151" t="s">
        <v>137</v>
      </c>
      <c r="AU226" s="151" t="s">
        <v>135</v>
      </c>
      <c r="AV226" s="13" t="s">
        <v>79</v>
      </c>
      <c r="AW226" s="13" t="s">
        <v>33</v>
      </c>
      <c r="AX226" s="13" t="s">
        <v>71</v>
      </c>
      <c r="AY226" s="151" t="s">
        <v>127</v>
      </c>
    </row>
    <row r="227" spans="1:65" s="14" customFormat="1">
      <c r="B227" s="156"/>
      <c r="D227" s="150" t="s">
        <v>137</v>
      </c>
      <c r="E227" s="157" t="s">
        <v>3</v>
      </c>
      <c r="F227" s="158" t="s">
        <v>295</v>
      </c>
      <c r="H227" s="159">
        <v>7.65</v>
      </c>
      <c r="L227" s="156"/>
      <c r="M227" s="160"/>
      <c r="N227" s="161"/>
      <c r="O227" s="161"/>
      <c r="P227" s="161"/>
      <c r="Q227" s="161"/>
      <c r="R227" s="161"/>
      <c r="S227" s="161"/>
      <c r="T227" s="162"/>
      <c r="AT227" s="157" t="s">
        <v>137</v>
      </c>
      <c r="AU227" s="157" t="s">
        <v>135</v>
      </c>
      <c r="AV227" s="14" t="s">
        <v>135</v>
      </c>
      <c r="AW227" s="14" t="s">
        <v>33</v>
      </c>
      <c r="AX227" s="14" t="s">
        <v>79</v>
      </c>
      <c r="AY227" s="157" t="s">
        <v>127</v>
      </c>
    </row>
    <row r="228" spans="1:65" s="2" customFormat="1" ht="24" customHeight="1">
      <c r="A228" s="31"/>
      <c r="B228" s="136"/>
      <c r="C228" s="170" t="s">
        <v>296</v>
      </c>
      <c r="D228" s="170" t="s">
        <v>179</v>
      </c>
      <c r="E228" s="171" t="s">
        <v>297</v>
      </c>
      <c r="F228" s="172" t="s">
        <v>1335</v>
      </c>
      <c r="G228" s="173" t="s">
        <v>132</v>
      </c>
      <c r="H228" s="174">
        <v>7.8029999999999999</v>
      </c>
      <c r="I228" s="175"/>
      <c r="J228" s="175">
        <f>ROUND(I228*H228,2)</f>
        <v>0</v>
      </c>
      <c r="K228" s="172" t="s">
        <v>3</v>
      </c>
      <c r="L228" s="176"/>
      <c r="M228" s="177" t="s">
        <v>3</v>
      </c>
      <c r="N228" s="178" t="s">
        <v>43</v>
      </c>
      <c r="O228" s="145">
        <v>0</v>
      </c>
      <c r="P228" s="145">
        <f>O228*H228</f>
        <v>0</v>
      </c>
      <c r="Q228" s="145">
        <v>3.2200000000000002E-3</v>
      </c>
      <c r="R228" s="145">
        <f>Q228*H228</f>
        <v>2.5125660000000001E-2</v>
      </c>
      <c r="S228" s="145">
        <v>0</v>
      </c>
      <c r="T228" s="146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47" t="s">
        <v>173</v>
      </c>
      <c r="AT228" s="147" t="s">
        <v>179</v>
      </c>
      <c r="AU228" s="147" t="s">
        <v>135</v>
      </c>
      <c r="AY228" s="19" t="s">
        <v>127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9" t="s">
        <v>135</v>
      </c>
      <c r="BK228" s="148">
        <f>ROUND(I228*H228,2)</f>
        <v>0</v>
      </c>
      <c r="BL228" s="19" t="s">
        <v>134</v>
      </c>
      <c r="BM228" s="147" t="s">
        <v>298</v>
      </c>
    </row>
    <row r="229" spans="1:65" s="14" customFormat="1">
      <c r="B229" s="156"/>
      <c r="D229" s="150" t="s">
        <v>137</v>
      </c>
      <c r="F229" s="158" t="s">
        <v>299</v>
      </c>
      <c r="H229" s="159">
        <v>7.8029999999999999</v>
      </c>
      <c r="L229" s="156"/>
      <c r="M229" s="160"/>
      <c r="N229" s="161"/>
      <c r="O229" s="161"/>
      <c r="P229" s="161"/>
      <c r="Q229" s="161"/>
      <c r="R229" s="161"/>
      <c r="S229" s="161"/>
      <c r="T229" s="162"/>
      <c r="AT229" s="157" t="s">
        <v>137</v>
      </c>
      <c r="AU229" s="157" t="s">
        <v>135</v>
      </c>
      <c r="AV229" s="14" t="s">
        <v>135</v>
      </c>
      <c r="AW229" s="14" t="s">
        <v>4</v>
      </c>
      <c r="AX229" s="14" t="s">
        <v>79</v>
      </c>
      <c r="AY229" s="157" t="s">
        <v>127</v>
      </c>
    </row>
    <row r="230" spans="1:65" s="2" customFormat="1" ht="48" customHeight="1">
      <c r="A230" s="31"/>
      <c r="B230" s="136"/>
      <c r="C230" s="137" t="s">
        <v>300</v>
      </c>
      <c r="D230" s="137" t="s">
        <v>129</v>
      </c>
      <c r="E230" s="138" t="s">
        <v>301</v>
      </c>
      <c r="F230" s="139" t="s">
        <v>302</v>
      </c>
      <c r="G230" s="140" t="s">
        <v>132</v>
      </c>
      <c r="H230" s="141">
        <v>80.837999999999994</v>
      </c>
      <c r="I230" s="142"/>
      <c r="J230" s="142">
        <f>ROUND(I230*H230,2)</f>
        <v>0</v>
      </c>
      <c r="K230" s="139" t="s">
        <v>133</v>
      </c>
      <c r="L230" s="32"/>
      <c r="M230" s="143" t="s">
        <v>3</v>
      </c>
      <c r="N230" s="144" t="s">
        <v>43</v>
      </c>
      <c r="O230" s="145">
        <v>1.04</v>
      </c>
      <c r="P230" s="145">
        <f>O230*H230</f>
        <v>84.071519999999992</v>
      </c>
      <c r="Q230" s="145">
        <v>9.3500000000000007E-3</v>
      </c>
      <c r="R230" s="145">
        <f>Q230*H230</f>
        <v>0.75583529999999999</v>
      </c>
      <c r="S230" s="145">
        <v>0</v>
      </c>
      <c r="T230" s="146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47" t="s">
        <v>134</v>
      </c>
      <c r="AT230" s="147" t="s">
        <v>129</v>
      </c>
      <c r="AU230" s="147" t="s">
        <v>135</v>
      </c>
      <c r="AY230" s="19" t="s">
        <v>127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9" t="s">
        <v>135</v>
      </c>
      <c r="BK230" s="148">
        <f>ROUND(I230*H230,2)</f>
        <v>0</v>
      </c>
      <c r="BL230" s="19" t="s">
        <v>134</v>
      </c>
      <c r="BM230" s="147" t="s">
        <v>303</v>
      </c>
    </row>
    <row r="231" spans="1:65" s="13" customFormat="1">
      <c r="B231" s="149"/>
      <c r="D231" s="150" t="s">
        <v>137</v>
      </c>
      <c r="E231" s="151" t="s">
        <v>3</v>
      </c>
      <c r="F231" s="152" t="s">
        <v>138</v>
      </c>
      <c r="H231" s="151" t="s">
        <v>3</v>
      </c>
      <c r="L231" s="149"/>
      <c r="M231" s="153"/>
      <c r="N231" s="154"/>
      <c r="O231" s="154"/>
      <c r="P231" s="154"/>
      <c r="Q231" s="154"/>
      <c r="R231" s="154"/>
      <c r="S231" s="154"/>
      <c r="T231" s="155"/>
      <c r="AT231" s="151" t="s">
        <v>137</v>
      </c>
      <c r="AU231" s="151" t="s">
        <v>135</v>
      </c>
      <c r="AV231" s="13" t="s">
        <v>79</v>
      </c>
      <c r="AW231" s="13" t="s">
        <v>33</v>
      </c>
      <c r="AX231" s="13" t="s">
        <v>71</v>
      </c>
      <c r="AY231" s="151" t="s">
        <v>127</v>
      </c>
    </row>
    <row r="232" spans="1:65" s="13" customFormat="1">
      <c r="B232" s="149"/>
      <c r="D232" s="150" t="s">
        <v>137</v>
      </c>
      <c r="E232" s="151" t="s">
        <v>3</v>
      </c>
      <c r="F232" s="152" t="s">
        <v>304</v>
      </c>
      <c r="H232" s="151" t="s">
        <v>3</v>
      </c>
      <c r="L232" s="149"/>
      <c r="M232" s="153"/>
      <c r="N232" s="154"/>
      <c r="O232" s="154"/>
      <c r="P232" s="154"/>
      <c r="Q232" s="154"/>
      <c r="R232" s="154"/>
      <c r="S232" s="154"/>
      <c r="T232" s="155"/>
      <c r="AT232" s="151" t="s">
        <v>137</v>
      </c>
      <c r="AU232" s="151" t="s">
        <v>135</v>
      </c>
      <c r="AV232" s="13" t="s">
        <v>79</v>
      </c>
      <c r="AW232" s="13" t="s">
        <v>33</v>
      </c>
      <c r="AX232" s="13" t="s">
        <v>71</v>
      </c>
      <c r="AY232" s="151" t="s">
        <v>127</v>
      </c>
    </row>
    <row r="233" spans="1:65" s="14" customFormat="1">
      <c r="B233" s="156"/>
      <c r="D233" s="150" t="s">
        <v>137</v>
      </c>
      <c r="E233" s="157" t="s">
        <v>3</v>
      </c>
      <c r="F233" s="158" t="s">
        <v>305</v>
      </c>
      <c r="H233" s="159">
        <v>20.64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137</v>
      </c>
      <c r="AU233" s="157" t="s">
        <v>135</v>
      </c>
      <c r="AV233" s="14" t="s">
        <v>135</v>
      </c>
      <c r="AW233" s="14" t="s">
        <v>33</v>
      </c>
      <c r="AX233" s="14" t="s">
        <v>71</v>
      </c>
      <c r="AY233" s="157" t="s">
        <v>127</v>
      </c>
    </row>
    <row r="234" spans="1:65" s="14" customFormat="1">
      <c r="B234" s="156"/>
      <c r="D234" s="150" t="s">
        <v>137</v>
      </c>
      <c r="E234" s="157" t="s">
        <v>3</v>
      </c>
      <c r="F234" s="158" t="s">
        <v>306</v>
      </c>
      <c r="H234" s="159">
        <v>57.018000000000001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137</v>
      </c>
      <c r="AU234" s="157" t="s">
        <v>135</v>
      </c>
      <c r="AV234" s="14" t="s">
        <v>135</v>
      </c>
      <c r="AW234" s="14" t="s">
        <v>33</v>
      </c>
      <c r="AX234" s="14" t="s">
        <v>71</v>
      </c>
      <c r="AY234" s="157" t="s">
        <v>127</v>
      </c>
    </row>
    <row r="235" spans="1:65" s="13" customFormat="1">
      <c r="B235" s="149"/>
      <c r="D235" s="150" t="s">
        <v>137</v>
      </c>
      <c r="E235" s="151" t="s">
        <v>3</v>
      </c>
      <c r="F235" s="152" t="s">
        <v>307</v>
      </c>
      <c r="H235" s="151" t="s">
        <v>3</v>
      </c>
      <c r="L235" s="149"/>
      <c r="M235" s="153"/>
      <c r="N235" s="154"/>
      <c r="O235" s="154"/>
      <c r="P235" s="154"/>
      <c r="Q235" s="154"/>
      <c r="R235" s="154"/>
      <c r="S235" s="154"/>
      <c r="T235" s="155"/>
      <c r="AT235" s="151" t="s">
        <v>137</v>
      </c>
      <c r="AU235" s="151" t="s">
        <v>135</v>
      </c>
      <c r="AV235" s="13" t="s">
        <v>79</v>
      </c>
      <c r="AW235" s="13" t="s">
        <v>33</v>
      </c>
      <c r="AX235" s="13" t="s">
        <v>71</v>
      </c>
      <c r="AY235" s="151" t="s">
        <v>127</v>
      </c>
    </row>
    <row r="236" spans="1:65" s="14" customFormat="1">
      <c r="B236" s="156"/>
      <c r="D236" s="150" t="s">
        <v>137</v>
      </c>
      <c r="E236" s="157" t="s">
        <v>3</v>
      </c>
      <c r="F236" s="158" t="s">
        <v>308</v>
      </c>
      <c r="H236" s="159">
        <v>3.18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AT236" s="157" t="s">
        <v>137</v>
      </c>
      <c r="AU236" s="157" t="s">
        <v>135</v>
      </c>
      <c r="AV236" s="14" t="s">
        <v>135</v>
      </c>
      <c r="AW236" s="14" t="s">
        <v>33</v>
      </c>
      <c r="AX236" s="14" t="s">
        <v>71</v>
      </c>
      <c r="AY236" s="157" t="s">
        <v>127</v>
      </c>
    </row>
    <row r="237" spans="1:65" s="15" customFormat="1">
      <c r="B237" s="163"/>
      <c r="D237" s="150" t="s">
        <v>137</v>
      </c>
      <c r="E237" s="164" t="s">
        <v>3</v>
      </c>
      <c r="F237" s="165" t="s">
        <v>142</v>
      </c>
      <c r="H237" s="166">
        <v>80.837999999999994</v>
      </c>
      <c r="L237" s="163"/>
      <c r="M237" s="167"/>
      <c r="N237" s="168"/>
      <c r="O237" s="168"/>
      <c r="P237" s="168"/>
      <c r="Q237" s="168"/>
      <c r="R237" s="168"/>
      <c r="S237" s="168"/>
      <c r="T237" s="169"/>
      <c r="AT237" s="164" t="s">
        <v>137</v>
      </c>
      <c r="AU237" s="164" t="s">
        <v>135</v>
      </c>
      <c r="AV237" s="15" t="s">
        <v>134</v>
      </c>
      <c r="AW237" s="15" t="s">
        <v>33</v>
      </c>
      <c r="AX237" s="15" t="s">
        <v>79</v>
      </c>
      <c r="AY237" s="164" t="s">
        <v>127</v>
      </c>
    </row>
    <row r="238" spans="1:65" s="2" customFormat="1" ht="24" customHeight="1">
      <c r="A238" s="31"/>
      <c r="B238" s="136"/>
      <c r="C238" s="170" t="s">
        <v>309</v>
      </c>
      <c r="D238" s="170" t="s">
        <v>179</v>
      </c>
      <c r="E238" s="171" t="s">
        <v>310</v>
      </c>
      <c r="F238" s="172" t="s">
        <v>1336</v>
      </c>
      <c r="G238" s="173" t="s">
        <v>132</v>
      </c>
      <c r="H238" s="174">
        <v>82.454999999999998</v>
      </c>
      <c r="I238" s="175"/>
      <c r="J238" s="175">
        <f>ROUND(I238*H238,2)</f>
        <v>0</v>
      </c>
      <c r="K238" s="172" t="s">
        <v>133</v>
      </c>
      <c r="L238" s="176"/>
      <c r="M238" s="177" t="s">
        <v>3</v>
      </c>
      <c r="N238" s="178" t="s">
        <v>43</v>
      </c>
      <c r="O238" s="145">
        <v>0</v>
      </c>
      <c r="P238" s="145">
        <f>O238*H238</f>
        <v>0</v>
      </c>
      <c r="Q238" s="145">
        <v>7.7499999999999999E-3</v>
      </c>
      <c r="R238" s="145">
        <f>Q238*H238</f>
        <v>0.63902625000000002</v>
      </c>
      <c r="S238" s="145">
        <v>0</v>
      </c>
      <c r="T238" s="146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7" t="s">
        <v>173</v>
      </c>
      <c r="AT238" s="147" t="s">
        <v>179</v>
      </c>
      <c r="AU238" s="147" t="s">
        <v>135</v>
      </c>
      <c r="AY238" s="19" t="s">
        <v>127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9" t="s">
        <v>135</v>
      </c>
      <c r="BK238" s="148">
        <f>ROUND(I238*H238,2)</f>
        <v>0</v>
      </c>
      <c r="BL238" s="19" t="s">
        <v>134</v>
      </c>
      <c r="BM238" s="147" t="s">
        <v>311</v>
      </c>
    </row>
    <row r="239" spans="1:65" s="14" customFormat="1">
      <c r="B239" s="156"/>
      <c r="D239" s="150" t="s">
        <v>137</v>
      </c>
      <c r="F239" s="158" t="s">
        <v>312</v>
      </c>
      <c r="H239" s="159">
        <v>82.454999999999998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AT239" s="157" t="s">
        <v>137</v>
      </c>
      <c r="AU239" s="157" t="s">
        <v>135</v>
      </c>
      <c r="AV239" s="14" t="s">
        <v>135</v>
      </c>
      <c r="AW239" s="14" t="s">
        <v>4</v>
      </c>
      <c r="AX239" s="14" t="s">
        <v>79</v>
      </c>
      <c r="AY239" s="157" t="s">
        <v>127</v>
      </c>
    </row>
    <row r="240" spans="1:65" s="2" customFormat="1" ht="48" customHeight="1">
      <c r="A240" s="31"/>
      <c r="B240" s="136"/>
      <c r="C240" s="137" t="s">
        <v>313</v>
      </c>
      <c r="D240" s="137" t="s">
        <v>129</v>
      </c>
      <c r="E240" s="138" t="s">
        <v>314</v>
      </c>
      <c r="F240" s="139" t="s">
        <v>315</v>
      </c>
      <c r="G240" s="140" t="s">
        <v>132</v>
      </c>
      <c r="H240" s="141">
        <v>62.506</v>
      </c>
      <c r="I240" s="142"/>
      <c r="J240" s="142">
        <f>ROUND(I240*H240,2)</f>
        <v>0</v>
      </c>
      <c r="K240" s="139" t="s">
        <v>133</v>
      </c>
      <c r="L240" s="32"/>
      <c r="M240" s="143" t="s">
        <v>3</v>
      </c>
      <c r="N240" s="144" t="s">
        <v>43</v>
      </c>
      <c r="O240" s="145">
        <v>1.06</v>
      </c>
      <c r="P240" s="145">
        <f>O240*H240</f>
        <v>66.256360000000001</v>
      </c>
      <c r="Q240" s="145">
        <v>9.5200000000000007E-3</v>
      </c>
      <c r="R240" s="145">
        <f>Q240*H240</f>
        <v>0.59505711999999999</v>
      </c>
      <c r="S240" s="145">
        <v>0</v>
      </c>
      <c r="T240" s="146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7" t="s">
        <v>134</v>
      </c>
      <c r="AT240" s="147" t="s">
        <v>129</v>
      </c>
      <c r="AU240" s="147" t="s">
        <v>135</v>
      </c>
      <c r="AY240" s="19" t="s">
        <v>127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9" t="s">
        <v>135</v>
      </c>
      <c r="BK240" s="148">
        <f>ROUND(I240*H240,2)</f>
        <v>0</v>
      </c>
      <c r="BL240" s="19" t="s">
        <v>134</v>
      </c>
      <c r="BM240" s="147" t="s">
        <v>316</v>
      </c>
    </row>
    <row r="241" spans="1:65" s="13" customFormat="1">
      <c r="B241" s="149"/>
      <c r="D241" s="150" t="s">
        <v>137</v>
      </c>
      <c r="E241" s="151" t="s">
        <v>3</v>
      </c>
      <c r="F241" s="152" t="s">
        <v>138</v>
      </c>
      <c r="H241" s="151" t="s">
        <v>3</v>
      </c>
      <c r="L241" s="149"/>
      <c r="M241" s="153"/>
      <c r="N241" s="154"/>
      <c r="O241" s="154"/>
      <c r="P241" s="154"/>
      <c r="Q241" s="154"/>
      <c r="R241" s="154"/>
      <c r="S241" s="154"/>
      <c r="T241" s="155"/>
      <c r="AT241" s="151" t="s">
        <v>137</v>
      </c>
      <c r="AU241" s="151" t="s">
        <v>135</v>
      </c>
      <c r="AV241" s="13" t="s">
        <v>79</v>
      </c>
      <c r="AW241" s="13" t="s">
        <v>33</v>
      </c>
      <c r="AX241" s="13" t="s">
        <v>71</v>
      </c>
      <c r="AY241" s="151" t="s">
        <v>127</v>
      </c>
    </row>
    <row r="242" spans="1:65" s="13" customFormat="1">
      <c r="B242" s="149"/>
      <c r="D242" s="150" t="s">
        <v>137</v>
      </c>
      <c r="E242" s="151" t="s">
        <v>3</v>
      </c>
      <c r="F242" s="152" t="s">
        <v>317</v>
      </c>
      <c r="H242" s="151" t="s">
        <v>3</v>
      </c>
      <c r="L242" s="149"/>
      <c r="M242" s="153"/>
      <c r="N242" s="154"/>
      <c r="O242" s="154"/>
      <c r="P242" s="154"/>
      <c r="Q242" s="154"/>
      <c r="R242" s="154"/>
      <c r="S242" s="154"/>
      <c r="T242" s="155"/>
      <c r="AT242" s="151" t="s">
        <v>137</v>
      </c>
      <c r="AU242" s="151" t="s">
        <v>135</v>
      </c>
      <c r="AV242" s="13" t="s">
        <v>79</v>
      </c>
      <c r="AW242" s="13" t="s">
        <v>33</v>
      </c>
      <c r="AX242" s="13" t="s">
        <v>71</v>
      </c>
      <c r="AY242" s="151" t="s">
        <v>127</v>
      </c>
    </row>
    <row r="243" spans="1:65" s="14" customFormat="1">
      <c r="B243" s="156"/>
      <c r="D243" s="150" t="s">
        <v>137</v>
      </c>
      <c r="E243" s="157" t="s">
        <v>3</v>
      </c>
      <c r="F243" s="158" t="s">
        <v>306</v>
      </c>
      <c r="H243" s="159">
        <v>57.018000000000001</v>
      </c>
      <c r="L243" s="156"/>
      <c r="M243" s="160"/>
      <c r="N243" s="161"/>
      <c r="O243" s="161"/>
      <c r="P243" s="161"/>
      <c r="Q243" s="161"/>
      <c r="R243" s="161"/>
      <c r="S243" s="161"/>
      <c r="T243" s="162"/>
      <c r="AT243" s="157" t="s">
        <v>137</v>
      </c>
      <c r="AU243" s="157" t="s">
        <v>135</v>
      </c>
      <c r="AV243" s="14" t="s">
        <v>135</v>
      </c>
      <c r="AW243" s="14" t="s">
        <v>33</v>
      </c>
      <c r="AX243" s="14" t="s">
        <v>71</v>
      </c>
      <c r="AY243" s="157" t="s">
        <v>127</v>
      </c>
    </row>
    <row r="244" spans="1:65" s="13" customFormat="1">
      <c r="B244" s="149"/>
      <c r="D244" s="150" t="s">
        <v>137</v>
      </c>
      <c r="E244" s="151" t="s">
        <v>3</v>
      </c>
      <c r="F244" s="152" t="s">
        <v>318</v>
      </c>
      <c r="H244" s="151" t="s">
        <v>3</v>
      </c>
      <c r="L244" s="149"/>
      <c r="M244" s="153"/>
      <c r="N244" s="154"/>
      <c r="O244" s="154"/>
      <c r="P244" s="154"/>
      <c r="Q244" s="154"/>
      <c r="R244" s="154"/>
      <c r="S244" s="154"/>
      <c r="T244" s="155"/>
      <c r="AT244" s="151" t="s">
        <v>137</v>
      </c>
      <c r="AU244" s="151" t="s">
        <v>135</v>
      </c>
      <c r="AV244" s="13" t="s">
        <v>79</v>
      </c>
      <c r="AW244" s="13" t="s">
        <v>33</v>
      </c>
      <c r="AX244" s="13" t="s">
        <v>71</v>
      </c>
      <c r="AY244" s="151" t="s">
        <v>127</v>
      </c>
    </row>
    <row r="245" spans="1:65" s="14" customFormat="1">
      <c r="B245" s="156"/>
      <c r="D245" s="150" t="s">
        <v>137</v>
      </c>
      <c r="E245" s="157" t="s">
        <v>3</v>
      </c>
      <c r="F245" s="158" t="s">
        <v>319</v>
      </c>
      <c r="H245" s="159">
        <v>1.1399999999999999</v>
      </c>
      <c r="L245" s="156"/>
      <c r="M245" s="160"/>
      <c r="N245" s="161"/>
      <c r="O245" s="161"/>
      <c r="P245" s="161"/>
      <c r="Q245" s="161"/>
      <c r="R245" s="161"/>
      <c r="S245" s="161"/>
      <c r="T245" s="162"/>
      <c r="AT245" s="157" t="s">
        <v>137</v>
      </c>
      <c r="AU245" s="157" t="s">
        <v>135</v>
      </c>
      <c r="AV245" s="14" t="s">
        <v>135</v>
      </c>
      <c r="AW245" s="14" t="s">
        <v>33</v>
      </c>
      <c r="AX245" s="14" t="s">
        <v>71</v>
      </c>
      <c r="AY245" s="157" t="s">
        <v>127</v>
      </c>
    </row>
    <row r="246" spans="1:65" s="14" customFormat="1">
      <c r="B246" s="156"/>
      <c r="D246" s="150" t="s">
        <v>137</v>
      </c>
      <c r="E246" s="157" t="s">
        <v>3</v>
      </c>
      <c r="F246" s="158" t="s">
        <v>320</v>
      </c>
      <c r="H246" s="159">
        <v>7.2880000000000003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137</v>
      </c>
      <c r="AU246" s="157" t="s">
        <v>135</v>
      </c>
      <c r="AV246" s="14" t="s">
        <v>135</v>
      </c>
      <c r="AW246" s="14" t="s">
        <v>33</v>
      </c>
      <c r="AX246" s="14" t="s">
        <v>71</v>
      </c>
      <c r="AY246" s="157" t="s">
        <v>127</v>
      </c>
    </row>
    <row r="247" spans="1:65" s="14" customFormat="1">
      <c r="B247" s="156"/>
      <c r="D247" s="150" t="s">
        <v>137</v>
      </c>
      <c r="E247" s="157" t="s">
        <v>3</v>
      </c>
      <c r="F247" s="158" t="s">
        <v>321</v>
      </c>
      <c r="H247" s="159">
        <v>-2.94</v>
      </c>
      <c r="L247" s="156"/>
      <c r="M247" s="160"/>
      <c r="N247" s="161"/>
      <c r="O247" s="161"/>
      <c r="P247" s="161"/>
      <c r="Q247" s="161"/>
      <c r="R247" s="161"/>
      <c r="S247" s="161"/>
      <c r="T247" s="162"/>
      <c r="AT247" s="157" t="s">
        <v>137</v>
      </c>
      <c r="AU247" s="157" t="s">
        <v>135</v>
      </c>
      <c r="AV247" s="14" t="s">
        <v>135</v>
      </c>
      <c r="AW247" s="14" t="s">
        <v>33</v>
      </c>
      <c r="AX247" s="14" t="s">
        <v>71</v>
      </c>
      <c r="AY247" s="157" t="s">
        <v>127</v>
      </c>
    </row>
    <row r="248" spans="1:65" s="15" customFormat="1">
      <c r="B248" s="163"/>
      <c r="D248" s="150" t="s">
        <v>137</v>
      </c>
      <c r="E248" s="164" t="s">
        <v>3</v>
      </c>
      <c r="F248" s="165" t="s">
        <v>142</v>
      </c>
      <c r="H248" s="166">
        <v>62.506</v>
      </c>
      <c r="L248" s="163"/>
      <c r="M248" s="167"/>
      <c r="N248" s="168"/>
      <c r="O248" s="168"/>
      <c r="P248" s="168"/>
      <c r="Q248" s="168"/>
      <c r="R248" s="168"/>
      <c r="S248" s="168"/>
      <c r="T248" s="169"/>
      <c r="AT248" s="164" t="s">
        <v>137</v>
      </c>
      <c r="AU248" s="164" t="s">
        <v>135</v>
      </c>
      <c r="AV248" s="15" t="s">
        <v>134</v>
      </c>
      <c r="AW248" s="15" t="s">
        <v>33</v>
      </c>
      <c r="AX248" s="15" t="s">
        <v>79</v>
      </c>
      <c r="AY248" s="164" t="s">
        <v>127</v>
      </c>
    </row>
    <row r="249" spans="1:65" s="2" customFormat="1" ht="24" customHeight="1">
      <c r="A249" s="31"/>
      <c r="B249" s="136"/>
      <c r="C249" s="170" t="s">
        <v>322</v>
      </c>
      <c r="D249" s="170" t="s">
        <v>179</v>
      </c>
      <c r="E249" s="171" t="s">
        <v>323</v>
      </c>
      <c r="F249" s="172" t="s">
        <v>1337</v>
      </c>
      <c r="G249" s="173" t="s">
        <v>132</v>
      </c>
      <c r="H249" s="174">
        <v>63.756</v>
      </c>
      <c r="I249" s="175"/>
      <c r="J249" s="175">
        <f>ROUND(I249*H249,2)</f>
        <v>0</v>
      </c>
      <c r="K249" s="172" t="s">
        <v>133</v>
      </c>
      <c r="L249" s="176"/>
      <c r="M249" s="177" t="s">
        <v>3</v>
      </c>
      <c r="N249" s="178" t="s">
        <v>43</v>
      </c>
      <c r="O249" s="145">
        <v>0</v>
      </c>
      <c r="P249" s="145">
        <f>O249*H249</f>
        <v>0</v>
      </c>
      <c r="Q249" s="145">
        <v>1.35E-2</v>
      </c>
      <c r="R249" s="145">
        <f>Q249*H249</f>
        <v>0.86070599999999997</v>
      </c>
      <c r="S249" s="145">
        <v>0</v>
      </c>
      <c r="T249" s="146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47" t="s">
        <v>173</v>
      </c>
      <c r="AT249" s="147" t="s">
        <v>179</v>
      </c>
      <c r="AU249" s="147" t="s">
        <v>135</v>
      </c>
      <c r="AY249" s="19" t="s">
        <v>127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9" t="s">
        <v>135</v>
      </c>
      <c r="BK249" s="148">
        <f>ROUND(I249*H249,2)</f>
        <v>0</v>
      </c>
      <c r="BL249" s="19" t="s">
        <v>134</v>
      </c>
      <c r="BM249" s="147" t="s">
        <v>324</v>
      </c>
    </row>
    <row r="250" spans="1:65" s="14" customFormat="1">
      <c r="B250" s="156"/>
      <c r="D250" s="150" t="s">
        <v>137</v>
      </c>
      <c r="F250" s="158" t="s">
        <v>325</v>
      </c>
      <c r="H250" s="159">
        <v>63.756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137</v>
      </c>
      <c r="AU250" s="157" t="s">
        <v>135</v>
      </c>
      <c r="AV250" s="14" t="s">
        <v>135</v>
      </c>
      <c r="AW250" s="14" t="s">
        <v>4</v>
      </c>
      <c r="AX250" s="14" t="s">
        <v>79</v>
      </c>
      <c r="AY250" s="157" t="s">
        <v>127</v>
      </c>
    </row>
    <row r="251" spans="1:65" s="2" customFormat="1" ht="48" customHeight="1">
      <c r="A251" s="31"/>
      <c r="B251" s="136"/>
      <c r="C251" s="137" t="s">
        <v>326</v>
      </c>
      <c r="D251" s="137" t="s">
        <v>129</v>
      </c>
      <c r="E251" s="138" t="s">
        <v>327</v>
      </c>
      <c r="F251" s="139" t="s">
        <v>328</v>
      </c>
      <c r="G251" s="140" t="s">
        <v>132</v>
      </c>
      <c r="H251" s="141">
        <v>742.41600000000005</v>
      </c>
      <c r="I251" s="142"/>
      <c r="J251" s="142">
        <f>ROUND(I251*H251,2)</f>
        <v>0</v>
      </c>
      <c r="K251" s="139" t="s">
        <v>133</v>
      </c>
      <c r="L251" s="32"/>
      <c r="M251" s="143" t="s">
        <v>3</v>
      </c>
      <c r="N251" s="144" t="s">
        <v>43</v>
      </c>
      <c r="O251" s="145">
        <v>1.08</v>
      </c>
      <c r="P251" s="145">
        <f>O251*H251</f>
        <v>801.80928000000006</v>
      </c>
      <c r="Q251" s="145">
        <v>9.5999999999999992E-3</v>
      </c>
      <c r="R251" s="145">
        <f>Q251*H251</f>
        <v>7.1271936</v>
      </c>
      <c r="S251" s="145">
        <v>0</v>
      </c>
      <c r="T251" s="146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47" t="s">
        <v>134</v>
      </c>
      <c r="AT251" s="147" t="s">
        <v>129</v>
      </c>
      <c r="AU251" s="147" t="s">
        <v>135</v>
      </c>
      <c r="AY251" s="19" t="s">
        <v>127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9" t="s">
        <v>135</v>
      </c>
      <c r="BK251" s="148">
        <f>ROUND(I251*H251,2)</f>
        <v>0</v>
      </c>
      <c r="BL251" s="19" t="s">
        <v>134</v>
      </c>
      <c r="BM251" s="147" t="s">
        <v>329</v>
      </c>
    </row>
    <row r="252" spans="1:65" s="13" customFormat="1">
      <c r="B252" s="149"/>
      <c r="D252" s="150" t="s">
        <v>137</v>
      </c>
      <c r="E252" s="151" t="s">
        <v>3</v>
      </c>
      <c r="F252" s="152" t="s">
        <v>138</v>
      </c>
      <c r="H252" s="151" t="s">
        <v>3</v>
      </c>
      <c r="L252" s="149"/>
      <c r="M252" s="153"/>
      <c r="N252" s="154"/>
      <c r="O252" s="154"/>
      <c r="P252" s="154"/>
      <c r="Q252" s="154"/>
      <c r="R252" s="154"/>
      <c r="S252" s="154"/>
      <c r="T252" s="155"/>
      <c r="AT252" s="151" t="s">
        <v>137</v>
      </c>
      <c r="AU252" s="151" t="s">
        <v>135</v>
      </c>
      <c r="AV252" s="13" t="s">
        <v>79</v>
      </c>
      <c r="AW252" s="13" t="s">
        <v>33</v>
      </c>
      <c r="AX252" s="13" t="s">
        <v>71</v>
      </c>
      <c r="AY252" s="151" t="s">
        <v>127</v>
      </c>
    </row>
    <row r="253" spans="1:65" s="13" customFormat="1">
      <c r="B253" s="149"/>
      <c r="D253" s="150" t="s">
        <v>137</v>
      </c>
      <c r="E253" s="151" t="s">
        <v>3</v>
      </c>
      <c r="F253" s="152" t="s">
        <v>330</v>
      </c>
      <c r="H253" s="151" t="s">
        <v>3</v>
      </c>
      <c r="L253" s="149"/>
      <c r="M253" s="153"/>
      <c r="N253" s="154"/>
      <c r="O253" s="154"/>
      <c r="P253" s="154"/>
      <c r="Q253" s="154"/>
      <c r="R253" s="154"/>
      <c r="S253" s="154"/>
      <c r="T253" s="155"/>
      <c r="AT253" s="151" t="s">
        <v>137</v>
      </c>
      <c r="AU253" s="151" t="s">
        <v>135</v>
      </c>
      <c r="AV253" s="13" t="s">
        <v>79</v>
      </c>
      <c r="AW253" s="13" t="s">
        <v>33</v>
      </c>
      <c r="AX253" s="13" t="s">
        <v>71</v>
      </c>
      <c r="AY253" s="151" t="s">
        <v>127</v>
      </c>
    </row>
    <row r="254" spans="1:65" s="14" customFormat="1">
      <c r="B254" s="156"/>
      <c r="D254" s="150" t="s">
        <v>137</v>
      </c>
      <c r="E254" s="157" t="s">
        <v>3</v>
      </c>
      <c r="F254" s="158" t="s">
        <v>331</v>
      </c>
      <c r="H254" s="159">
        <v>755.596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137</v>
      </c>
      <c r="AU254" s="157" t="s">
        <v>135</v>
      </c>
      <c r="AV254" s="14" t="s">
        <v>135</v>
      </c>
      <c r="AW254" s="14" t="s">
        <v>33</v>
      </c>
      <c r="AX254" s="14" t="s">
        <v>71</v>
      </c>
      <c r="AY254" s="157" t="s">
        <v>127</v>
      </c>
    </row>
    <row r="255" spans="1:65" s="14" customFormat="1">
      <c r="B255" s="156"/>
      <c r="D255" s="150" t="s">
        <v>137</v>
      </c>
      <c r="E255" s="157" t="s">
        <v>3</v>
      </c>
      <c r="F255" s="158" t="s">
        <v>332</v>
      </c>
      <c r="H255" s="159">
        <v>218.494</v>
      </c>
      <c r="L255" s="156"/>
      <c r="M255" s="160"/>
      <c r="N255" s="161"/>
      <c r="O255" s="161"/>
      <c r="P255" s="161"/>
      <c r="Q255" s="161"/>
      <c r="R255" s="161"/>
      <c r="S255" s="161"/>
      <c r="T255" s="162"/>
      <c r="AT255" s="157" t="s">
        <v>137</v>
      </c>
      <c r="AU255" s="157" t="s">
        <v>135</v>
      </c>
      <c r="AV255" s="14" t="s">
        <v>135</v>
      </c>
      <c r="AW255" s="14" t="s">
        <v>33</v>
      </c>
      <c r="AX255" s="14" t="s">
        <v>71</v>
      </c>
      <c r="AY255" s="157" t="s">
        <v>127</v>
      </c>
    </row>
    <row r="256" spans="1:65" s="13" customFormat="1">
      <c r="B256" s="149"/>
      <c r="D256" s="150" t="s">
        <v>137</v>
      </c>
      <c r="E256" s="151" t="s">
        <v>3</v>
      </c>
      <c r="F256" s="152" t="s">
        <v>333</v>
      </c>
      <c r="H256" s="151" t="s">
        <v>3</v>
      </c>
      <c r="L256" s="149"/>
      <c r="M256" s="153"/>
      <c r="N256" s="154"/>
      <c r="O256" s="154"/>
      <c r="P256" s="154"/>
      <c r="Q256" s="154"/>
      <c r="R256" s="154"/>
      <c r="S256" s="154"/>
      <c r="T256" s="155"/>
      <c r="AT256" s="151" t="s">
        <v>137</v>
      </c>
      <c r="AU256" s="151" t="s">
        <v>135</v>
      </c>
      <c r="AV256" s="13" t="s">
        <v>79</v>
      </c>
      <c r="AW256" s="13" t="s">
        <v>33</v>
      </c>
      <c r="AX256" s="13" t="s">
        <v>71</v>
      </c>
      <c r="AY256" s="151" t="s">
        <v>127</v>
      </c>
    </row>
    <row r="257" spans="1:65" s="14" customFormat="1">
      <c r="B257" s="156"/>
      <c r="D257" s="150" t="s">
        <v>137</v>
      </c>
      <c r="E257" s="157" t="s">
        <v>3</v>
      </c>
      <c r="F257" s="158" t="s">
        <v>334</v>
      </c>
      <c r="H257" s="159">
        <v>-5.7380000000000004</v>
      </c>
      <c r="L257" s="156"/>
      <c r="M257" s="160"/>
      <c r="N257" s="161"/>
      <c r="O257" s="161"/>
      <c r="P257" s="161"/>
      <c r="Q257" s="161"/>
      <c r="R257" s="161"/>
      <c r="S257" s="161"/>
      <c r="T257" s="162"/>
      <c r="AT257" s="157" t="s">
        <v>137</v>
      </c>
      <c r="AU257" s="157" t="s">
        <v>135</v>
      </c>
      <c r="AV257" s="14" t="s">
        <v>135</v>
      </c>
      <c r="AW257" s="14" t="s">
        <v>33</v>
      </c>
      <c r="AX257" s="14" t="s">
        <v>71</v>
      </c>
      <c r="AY257" s="157" t="s">
        <v>127</v>
      </c>
    </row>
    <row r="258" spans="1:65" s="13" customFormat="1">
      <c r="B258" s="149"/>
      <c r="D258" s="150" t="s">
        <v>137</v>
      </c>
      <c r="E258" s="151" t="s">
        <v>3</v>
      </c>
      <c r="F258" s="152" t="s">
        <v>335</v>
      </c>
      <c r="H258" s="151" t="s">
        <v>3</v>
      </c>
      <c r="L258" s="149"/>
      <c r="M258" s="153"/>
      <c r="N258" s="154"/>
      <c r="O258" s="154"/>
      <c r="P258" s="154"/>
      <c r="Q258" s="154"/>
      <c r="R258" s="154"/>
      <c r="S258" s="154"/>
      <c r="T258" s="155"/>
      <c r="AT258" s="151" t="s">
        <v>137</v>
      </c>
      <c r="AU258" s="151" t="s">
        <v>135</v>
      </c>
      <c r="AV258" s="13" t="s">
        <v>79</v>
      </c>
      <c r="AW258" s="13" t="s">
        <v>33</v>
      </c>
      <c r="AX258" s="13" t="s">
        <v>71</v>
      </c>
      <c r="AY258" s="151" t="s">
        <v>127</v>
      </c>
    </row>
    <row r="259" spans="1:65" s="14" customFormat="1">
      <c r="B259" s="156"/>
      <c r="D259" s="150" t="s">
        <v>137</v>
      </c>
      <c r="E259" s="157" t="s">
        <v>3</v>
      </c>
      <c r="F259" s="158" t="s">
        <v>336</v>
      </c>
      <c r="H259" s="159">
        <v>-5.4859999999999998</v>
      </c>
      <c r="L259" s="156"/>
      <c r="M259" s="160"/>
      <c r="N259" s="161"/>
      <c r="O259" s="161"/>
      <c r="P259" s="161"/>
      <c r="Q259" s="161"/>
      <c r="R259" s="161"/>
      <c r="S259" s="161"/>
      <c r="T259" s="162"/>
      <c r="AT259" s="157" t="s">
        <v>137</v>
      </c>
      <c r="AU259" s="157" t="s">
        <v>135</v>
      </c>
      <c r="AV259" s="14" t="s">
        <v>135</v>
      </c>
      <c r="AW259" s="14" t="s">
        <v>33</v>
      </c>
      <c r="AX259" s="14" t="s">
        <v>71</v>
      </c>
      <c r="AY259" s="157" t="s">
        <v>127</v>
      </c>
    </row>
    <row r="260" spans="1:65" s="13" customFormat="1">
      <c r="B260" s="149"/>
      <c r="D260" s="150" t="s">
        <v>137</v>
      </c>
      <c r="E260" s="151" t="s">
        <v>3</v>
      </c>
      <c r="F260" s="152" t="s">
        <v>337</v>
      </c>
      <c r="H260" s="151" t="s">
        <v>3</v>
      </c>
      <c r="L260" s="149"/>
      <c r="M260" s="153"/>
      <c r="N260" s="154"/>
      <c r="O260" s="154"/>
      <c r="P260" s="154"/>
      <c r="Q260" s="154"/>
      <c r="R260" s="154"/>
      <c r="S260" s="154"/>
      <c r="T260" s="155"/>
      <c r="AT260" s="151" t="s">
        <v>137</v>
      </c>
      <c r="AU260" s="151" t="s">
        <v>135</v>
      </c>
      <c r="AV260" s="13" t="s">
        <v>79</v>
      </c>
      <c r="AW260" s="13" t="s">
        <v>33</v>
      </c>
      <c r="AX260" s="13" t="s">
        <v>71</v>
      </c>
      <c r="AY260" s="151" t="s">
        <v>127</v>
      </c>
    </row>
    <row r="261" spans="1:65" s="14" customFormat="1">
      <c r="B261" s="156"/>
      <c r="D261" s="150" t="s">
        <v>137</v>
      </c>
      <c r="E261" s="157" t="s">
        <v>3</v>
      </c>
      <c r="F261" s="158" t="s">
        <v>338</v>
      </c>
      <c r="H261" s="159">
        <v>-61.2</v>
      </c>
      <c r="L261" s="156"/>
      <c r="M261" s="160"/>
      <c r="N261" s="161"/>
      <c r="O261" s="161"/>
      <c r="P261" s="161"/>
      <c r="Q261" s="161"/>
      <c r="R261" s="161"/>
      <c r="S261" s="161"/>
      <c r="T261" s="162"/>
      <c r="AT261" s="157" t="s">
        <v>137</v>
      </c>
      <c r="AU261" s="157" t="s">
        <v>135</v>
      </c>
      <c r="AV261" s="14" t="s">
        <v>135</v>
      </c>
      <c r="AW261" s="14" t="s">
        <v>33</v>
      </c>
      <c r="AX261" s="14" t="s">
        <v>71</v>
      </c>
      <c r="AY261" s="157" t="s">
        <v>127</v>
      </c>
    </row>
    <row r="262" spans="1:65" s="14" customFormat="1">
      <c r="B262" s="156"/>
      <c r="D262" s="150" t="s">
        <v>137</v>
      </c>
      <c r="E262" s="157" t="s">
        <v>3</v>
      </c>
      <c r="F262" s="158" t="s">
        <v>339</v>
      </c>
      <c r="H262" s="159">
        <v>-81</v>
      </c>
      <c r="L262" s="156"/>
      <c r="M262" s="160"/>
      <c r="N262" s="161"/>
      <c r="O262" s="161"/>
      <c r="P262" s="161"/>
      <c r="Q262" s="161"/>
      <c r="R262" s="161"/>
      <c r="S262" s="161"/>
      <c r="T262" s="162"/>
      <c r="AT262" s="157" t="s">
        <v>137</v>
      </c>
      <c r="AU262" s="157" t="s">
        <v>135</v>
      </c>
      <c r="AV262" s="14" t="s">
        <v>135</v>
      </c>
      <c r="AW262" s="14" t="s">
        <v>33</v>
      </c>
      <c r="AX262" s="14" t="s">
        <v>71</v>
      </c>
      <c r="AY262" s="157" t="s">
        <v>127</v>
      </c>
    </row>
    <row r="263" spans="1:65" s="14" customFormat="1">
      <c r="B263" s="156"/>
      <c r="D263" s="150" t="s">
        <v>137</v>
      </c>
      <c r="E263" s="157" t="s">
        <v>3</v>
      </c>
      <c r="F263" s="158" t="s">
        <v>340</v>
      </c>
      <c r="H263" s="159">
        <v>-41.4</v>
      </c>
      <c r="L263" s="156"/>
      <c r="M263" s="160"/>
      <c r="N263" s="161"/>
      <c r="O263" s="161"/>
      <c r="P263" s="161"/>
      <c r="Q263" s="161"/>
      <c r="R263" s="161"/>
      <c r="S263" s="161"/>
      <c r="T263" s="162"/>
      <c r="AT263" s="157" t="s">
        <v>137</v>
      </c>
      <c r="AU263" s="157" t="s">
        <v>135</v>
      </c>
      <c r="AV263" s="14" t="s">
        <v>135</v>
      </c>
      <c r="AW263" s="14" t="s">
        <v>33</v>
      </c>
      <c r="AX263" s="14" t="s">
        <v>71</v>
      </c>
      <c r="AY263" s="157" t="s">
        <v>127</v>
      </c>
    </row>
    <row r="264" spans="1:65" s="14" customFormat="1">
      <c r="B264" s="156"/>
      <c r="D264" s="150" t="s">
        <v>137</v>
      </c>
      <c r="E264" s="157" t="s">
        <v>3</v>
      </c>
      <c r="F264" s="158" t="s">
        <v>341</v>
      </c>
      <c r="H264" s="159">
        <v>-33.659999999999997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137</v>
      </c>
      <c r="AU264" s="157" t="s">
        <v>135</v>
      </c>
      <c r="AV264" s="14" t="s">
        <v>135</v>
      </c>
      <c r="AW264" s="14" t="s">
        <v>33</v>
      </c>
      <c r="AX264" s="14" t="s">
        <v>71</v>
      </c>
      <c r="AY264" s="157" t="s">
        <v>127</v>
      </c>
    </row>
    <row r="265" spans="1:65" s="14" customFormat="1">
      <c r="B265" s="156"/>
      <c r="D265" s="150" t="s">
        <v>137</v>
      </c>
      <c r="E265" s="157" t="s">
        <v>3</v>
      </c>
      <c r="F265" s="158" t="s">
        <v>342</v>
      </c>
      <c r="H265" s="159">
        <v>-3.19</v>
      </c>
      <c r="L265" s="156"/>
      <c r="M265" s="160"/>
      <c r="N265" s="161"/>
      <c r="O265" s="161"/>
      <c r="P265" s="161"/>
      <c r="Q265" s="161"/>
      <c r="R265" s="161"/>
      <c r="S265" s="161"/>
      <c r="T265" s="162"/>
      <c r="AT265" s="157" t="s">
        <v>137</v>
      </c>
      <c r="AU265" s="157" t="s">
        <v>135</v>
      </c>
      <c r="AV265" s="14" t="s">
        <v>135</v>
      </c>
      <c r="AW265" s="14" t="s">
        <v>33</v>
      </c>
      <c r="AX265" s="14" t="s">
        <v>71</v>
      </c>
      <c r="AY265" s="157" t="s">
        <v>127</v>
      </c>
    </row>
    <row r="266" spans="1:65" s="15" customFormat="1">
      <c r="B266" s="163"/>
      <c r="D266" s="150" t="s">
        <v>137</v>
      </c>
      <c r="E266" s="164" t="s">
        <v>3</v>
      </c>
      <c r="F266" s="165" t="s">
        <v>142</v>
      </c>
      <c r="H266" s="166">
        <v>742.41600000000005</v>
      </c>
      <c r="L266" s="163"/>
      <c r="M266" s="167"/>
      <c r="N266" s="168"/>
      <c r="O266" s="168"/>
      <c r="P266" s="168"/>
      <c r="Q266" s="168"/>
      <c r="R266" s="168"/>
      <c r="S266" s="168"/>
      <c r="T266" s="169"/>
      <c r="AT266" s="164" t="s">
        <v>137</v>
      </c>
      <c r="AU266" s="164" t="s">
        <v>135</v>
      </c>
      <c r="AV266" s="15" t="s">
        <v>134</v>
      </c>
      <c r="AW266" s="15" t="s">
        <v>33</v>
      </c>
      <c r="AX266" s="15" t="s">
        <v>79</v>
      </c>
      <c r="AY266" s="164" t="s">
        <v>127</v>
      </c>
    </row>
    <row r="267" spans="1:65" s="2" customFormat="1" ht="24" customHeight="1">
      <c r="A267" s="31"/>
      <c r="B267" s="136"/>
      <c r="C267" s="170" t="s">
        <v>343</v>
      </c>
      <c r="D267" s="170" t="s">
        <v>179</v>
      </c>
      <c r="E267" s="171" t="s">
        <v>344</v>
      </c>
      <c r="F267" s="172" t="s">
        <v>1338</v>
      </c>
      <c r="G267" s="173" t="s">
        <v>132</v>
      </c>
      <c r="H267" s="174">
        <v>757.26400000000001</v>
      </c>
      <c r="I267" s="175"/>
      <c r="J267" s="175">
        <f>ROUND(I267*H267,2)</f>
        <v>0</v>
      </c>
      <c r="K267" s="172" t="s">
        <v>133</v>
      </c>
      <c r="L267" s="176"/>
      <c r="M267" s="177" t="s">
        <v>3</v>
      </c>
      <c r="N267" s="178" t="s">
        <v>43</v>
      </c>
      <c r="O267" s="145">
        <v>0</v>
      </c>
      <c r="P267" s="145">
        <f>O267*H267</f>
        <v>0</v>
      </c>
      <c r="Q267" s="145">
        <v>1.6500000000000001E-2</v>
      </c>
      <c r="R267" s="145">
        <f>Q267*H267</f>
        <v>12.494856</v>
      </c>
      <c r="S267" s="145">
        <v>0</v>
      </c>
      <c r="T267" s="146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47" t="s">
        <v>173</v>
      </c>
      <c r="AT267" s="147" t="s">
        <v>179</v>
      </c>
      <c r="AU267" s="147" t="s">
        <v>135</v>
      </c>
      <c r="AY267" s="19" t="s">
        <v>127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9" t="s">
        <v>135</v>
      </c>
      <c r="BK267" s="148">
        <f>ROUND(I267*H267,2)</f>
        <v>0</v>
      </c>
      <c r="BL267" s="19" t="s">
        <v>134</v>
      </c>
      <c r="BM267" s="147" t="s">
        <v>345</v>
      </c>
    </row>
    <row r="268" spans="1:65" s="14" customFormat="1">
      <c r="B268" s="156"/>
      <c r="D268" s="150" t="s">
        <v>137</v>
      </c>
      <c r="F268" s="158" t="s">
        <v>346</v>
      </c>
      <c r="H268" s="159">
        <v>757.26400000000001</v>
      </c>
      <c r="L268" s="156"/>
      <c r="M268" s="160"/>
      <c r="N268" s="161"/>
      <c r="O268" s="161"/>
      <c r="P268" s="161"/>
      <c r="Q268" s="161"/>
      <c r="R268" s="161"/>
      <c r="S268" s="161"/>
      <c r="T268" s="162"/>
      <c r="AT268" s="157" t="s">
        <v>137</v>
      </c>
      <c r="AU268" s="157" t="s">
        <v>135</v>
      </c>
      <c r="AV268" s="14" t="s">
        <v>135</v>
      </c>
      <c r="AW268" s="14" t="s">
        <v>4</v>
      </c>
      <c r="AX268" s="14" t="s">
        <v>79</v>
      </c>
      <c r="AY268" s="157" t="s">
        <v>127</v>
      </c>
    </row>
    <row r="269" spans="1:65" s="2" customFormat="1" ht="48" customHeight="1">
      <c r="A269" s="31"/>
      <c r="B269" s="136"/>
      <c r="C269" s="137" t="s">
        <v>347</v>
      </c>
      <c r="D269" s="137" t="s">
        <v>129</v>
      </c>
      <c r="E269" s="138" t="s">
        <v>348</v>
      </c>
      <c r="F269" s="139" t="s">
        <v>349</v>
      </c>
      <c r="G269" s="140" t="s">
        <v>275</v>
      </c>
      <c r="H269" s="141">
        <v>424</v>
      </c>
      <c r="I269" s="142"/>
      <c r="J269" s="142">
        <f>ROUND(I269*H269,2)</f>
        <v>0</v>
      </c>
      <c r="K269" s="139" t="s">
        <v>133</v>
      </c>
      <c r="L269" s="32"/>
      <c r="M269" s="143" t="s">
        <v>3</v>
      </c>
      <c r="N269" s="144" t="s">
        <v>43</v>
      </c>
      <c r="O269" s="145">
        <v>0.33</v>
      </c>
      <c r="P269" s="145">
        <f>O269*H269</f>
        <v>139.92000000000002</v>
      </c>
      <c r="Q269" s="145">
        <v>1.7600000000000001E-3</v>
      </c>
      <c r="R269" s="145">
        <f>Q269*H269</f>
        <v>0.74624000000000001</v>
      </c>
      <c r="S269" s="145">
        <v>0</v>
      </c>
      <c r="T269" s="146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47" t="s">
        <v>134</v>
      </c>
      <c r="AT269" s="147" t="s">
        <v>129</v>
      </c>
      <c r="AU269" s="147" t="s">
        <v>135</v>
      </c>
      <c r="AY269" s="19" t="s">
        <v>127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9" t="s">
        <v>135</v>
      </c>
      <c r="BK269" s="148">
        <f>ROUND(I269*H269,2)</f>
        <v>0</v>
      </c>
      <c r="BL269" s="19" t="s">
        <v>134</v>
      </c>
      <c r="BM269" s="147" t="s">
        <v>350</v>
      </c>
    </row>
    <row r="270" spans="1:65" s="13" customFormat="1">
      <c r="B270" s="149"/>
      <c r="D270" s="150" t="s">
        <v>137</v>
      </c>
      <c r="E270" s="151" t="s">
        <v>3</v>
      </c>
      <c r="F270" s="152" t="s">
        <v>138</v>
      </c>
      <c r="H270" s="151" t="s">
        <v>3</v>
      </c>
      <c r="L270" s="149"/>
      <c r="M270" s="153"/>
      <c r="N270" s="154"/>
      <c r="O270" s="154"/>
      <c r="P270" s="154"/>
      <c r="Q270" s="154"/>
      <c r="R270" s="154"/>
      <c r="S270" s="154"/>
      <c r="T270" s="155"/>
      <c r="AT270" s="151" t="s">
        <v>137</v>
      </c>
      <c r="AU270" s="151" t="s">
        <v>135</v>
      </c>
      <c r="AV270" s="13" t="s">
        <v>79</v>
      </c>
      <c r="AW270" s="13" t="s">
        <v>33</v>
      </c>
      <c r="AX270" s="13" t="s">
        <v>71</v>
      </c>
      <c r="AY270" s="151" t="s">
        <v>127</v>
      </c>
    </row>
    <row r="271" spans="1:65" s="13" customFormat="1">
      <c r="B271" s="149"/>
      <c r="D271" s="150" t="s">
        <v>137</v>
      </c>
      <c r="E271" s="151" t="s">
        <v>3</v>
      </c>
      <c r="F271" s="152" t="s">
        <v>351</v>
      </c>
      <c r="H271" s="151" t="s">
        <v>3</v>
      </c>
      <c r="L271" s="149"/>
      <c r="M271" s="153"/>
      <c r="N271" s="154"/>
      <c r="O271" s="154"/>
      <c r="P271" s="154"/>
      <c r="Q271" s="154"/>
      <c r="R271" s="154"/>
      <c r="S271" s="154"/>
      <c r="T271" s="155"/>
      <c r="AT271" s="151" t="s">
        <v>137</v>
      </c>
      <c r="AU271" s="151" t="s">
        <v>135</v>
      </c>
      <c r="AV271" s="13" t="s">
        <v>79</v>
      </c>
      <c r="AW271" s="13" t="s">
        <v>33</v>
      </c>
      <c r="AX271" s="13" t="s">
        <v>71</v>
      </c>
      <c r="AY271" s="151" t="s">
        <v>127</v>
      </c>
    </row>
    <row r="272" spans="1:65" s="14" customFormat="1">
      <c r="B272" s="156"/>
      <c r="D272" s="150" t="s">
        <v>137</v>
      </c>
      <c r="E272" s="157" t="s">
        <v>3</v>
      </c>
      <c r="F272" s="158" t="s">
        <v>352</v>
      </c>
      <c r="H272" s="159">
        <v>91.8</v>
      </c>
      <c r="L272" s="156"/>
      <c r="M272" s="160"/>
      <c r="N272" s="161"/>
      <c r="O272" s="161"/>
      <c r="P272" s="161"/>
      <c r="Q272" s="161"/>
      <c r="R272" s="161"/>
      <c r="S272" s="161"/>
      <c r="T272" s="162"/>
      <c r="AT272" s="157" t="s">
        <v>137</v>
      </c>
      <c r="AU272" s="157" t="s">
        <v>135</v>
      </c>
      <c r="AV272" s="14" t="s">
        <v>135</v>
      </c>
      <c r="AW272" s="14" t="s">
        <v>33</v>
      </c>
      <c r="AX272" s="14" t="s">
        <v>71</v>
      </c>
      <c r="AY272" s="157" t="s">
        <v>127</v>
      </c>
    </row>
    <row r="273" spans="1:65" s="14" customFormat="1">
      <c r="B273" s="156"/>
      <c r="D273" s="150" t="s">
        <v>137</v>
      </c>
      <c r="E273" s="157" t="s">
        <v>3</v>
      </c>
      <c r="F273" s="158" t="s">
        <v>353</v>
      </c>
      <c r="H273" s="159">
        <v>144</v>
      </c>
      <c r="L273" s="156"/>
      <c r="M273" s="160"/>
      <c r="N273" s="161"/>
      <c r="O273" s="161"/>
      <c r="P273" s="161"/>
      <c r="Q273" s="161"/>
      <c r="R273" s="161"/>
      <c r="S273" s="161"/>
      <c r="T273" s="162"/>
      <c r="AT273" s="157" t="s">
        <v>137</v>
      </c>
      <c r="AU273" s="157" t="s">
        <v>135</v>
      </c>
      <c r="AV273" s="14" t="s">
        <v>135</v>
      </c>
      <c r="AW273" s="14" t="s">
        <v>33</v>
      </c>
      <c r="AX273" s="14" t="s">
        <v>71</v>
      </c>
      <c r="AY273" s="157" t="s">
        <v>127</v>
      </c>
    </row>
    <row r="274" spans="1:65" s="14" customFormat="1">
      <c r="B274" s="156"/>
      <c r="D274" s="150" t="s">
        <v>137</v>
      </c>
      <c r="E274" s="157" t="s">
        <v>3</v>
      </c>
      <c r="F274" s="158" t="s">
        <v>354</v>
      </c>
      <c r="H274" s="159">
        <v>25.2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7" t="s">
        <v>137</v>
      </c>
      <c r="AU274" s="157" t="s">
        <v>135</v>
      </c>
      <c r="AV274" s="14" t="s">
        <v>135</v>
      </c>
      <c r="AW274" s="14" t="s">
        <v>33</v>
      </c>
      <c r="AX274" s="14" t="s">
        <v>71</v>
      </c>
      <c r="AY274" s="157" t="s">
        <v>127</v>
      </c>
    </row>
    <row r="275" spans="1:65" s="13" customFormat="1">
      <c r="B275" s="149"/>
      <c r="D275" s="150" t="s">
        <v>137</v>
      </c>
      <c r="E275" s="151" t="s">
        <v>3</v>
      </c>
      <c r="F275" s="152" t="s">
        <v>355</v>
      </c>
      <c r="H275" s="151" t="s">
        <v>3</v>
      </c>
      <c r="L275" s="149"/>
      <c r="M275" s="153"/>
      <c r="N275" s="154"/>
      <c r="O275" s="154"/>
      <c r="P275" s="154"/>
      <c r="Q275" s="154"/>
      <c r="R275" s="154"/>
      <c r="S275" s="154"/>
      <c r="T275" s="155"/>
      <c r="AT275" s="151" t="s">
        <v>137</v>
      </c>
      <c r="AU275" s="151" t="s">
        <v>135</v>
      </c>
      <c r="AV275" s="13" t="s">
        <v>79</v>
      </c>
      <c r="AW275" s="13" t="s">
        <v>33</v>
      </c>
      <c r="AX275" s="13" t="s">
        <v>71</v>
      </c>
      <c r="AY275" s="151" t="s">
        <v>127</v>
      </c>
    </row>
    <row r="276" spans="1:65" s="14" customFormat="1">
      <c r="B276" s="156"/>
      <c r="D276" s="150" t="s">
        <v>137</v>
      </c>
      <c r="E276" s="157" t="s">
        <v>3</v>
      </c>
      <c r="F276" s="158" t="s">
        <v>356</v>
      </c>
      <c r="H276" s="159">
        <v>146.19999999999999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AT276" s="157" t="s">
        <v>137</v>
      </c>
      <c r="AU276" s="157" t="s">
        <v>135</v>
      </c>
      <c r="AV276" s="14" t="s">
        <v>135</v>
      </c>
      <c r="AW276" s="14" t="s">
        <v>33</v>
      </c>
      <c r="AX276" s="14" t="s">
        <v>71</v>
      </c>
      <c r="AY276" s="157" t="s">
        <v>127</v>
      </c>
    </row>
    <row r="277" spans="1:65" s="13" customFormat="1">
      <c r="B277" s="149"/>
      <c r="D277" s="150" t="s">
        <v>137</v>
      </c>
      <c r="E277" s="151" t="s">
        <v>3</v>
      </c>
      <c r="F277" s="152" t="s">
        <v>357</v>
      </c>
      <c r="H277" s="151" t="s">
        <v>3</v>
      </c>
      <c r="L277" s="149"/>
      <c r="M277" s="153"/>
      <c r="N277" s="154"/>
      <c r="O277" s="154"/>
      <c r="P277" s="154"/>
      <c r="Q277" s="154"/>
      <c r="R277" s="154"/>
      <c r="S277" s="154"/>
      <c r="T277" s="155"/>
      <c r="AT277" s="151" t="s">
        <v>137</v>
      </c>
      <c r="AU277" s="151" t="s">
        <v>135</v>
      </c>
      <c r="AV277" s="13" t="s">
        <v>79</v>
      </c>
      <c r="AW277" s="13" t="s">
        <v>33</v>
      </c>
      <c r="AX277" s="13" t="s">
        <v>71</v>
      </c>
      <c r="AY277" s="151" t="s">
        <v>127</v>
      </c>
    </row>
    <row r="278" spans="1:65" s="14" customFormat="1">
      <c r="B278" s="156"/>
      <c r="D278" s="150" t="s">
        <v>137</v>
      </c>
      <c r="E278" s="157" t="s">
        <v>3</v>
      </c>
      <c r="F278" s="158" t="s">
        <v>358</v>
      </c>
      <c r="H278" s="159">
        <v>5.6</v>
      </c>
      <c r="L278" s="156"/>
      <c r="M278" s="160"/>
      <c r="N278" s="161"/>
      <c r="O278" s="161"/>
      <c r="P278" s="161"/>
      <c r="Q278" s="161"/>
      <c r="R278" s="161"/>
      <c r="S278" s="161"/>
      <c r="T278" s="162"/>
      <c r="AT278" s="157" t="s">
        <v>137</v>
      </c>
      <c r="AU278" s="157" t="s">
        <v>135</v>
      </c>
      <c r="AV278" s="14" t="s">
        <v>135</v>
      </c>
      <c r="AW278" s="14" t="s">
        <v>33</v>
      </c>
      <c r="AX278" s="14" t="s">
        <v>71</v>
      </c>
      <c r="AY278" s="157" t="s">
        <v>127</v>
      </c>
    </row>
    <row r="279" spans="1:65" s="13" customFormat="1">
      <c r="B279" s="149"/>
      <c r="D279" s="150" t="s">
        <v>137</v>
      </c>
      <c r="E279" s="151" t="s">
        <v>3</v>
      </c>
      <c r="F279" s="152" t="s">
        <v>359</v>
      </c>
      <c r="H279" s="151" t="s">
        <v>3</v>
      </c>
      <c r="L279" s="149"/>
      <c r="M279" s="153"/>
      <c r="N279" s="154"/>
      <c r="O279" s="154"/>
      <c r="P279" s="154"/>
      <c r="Q279" s="154"/>
      <c r="R279" s="154"/>
      <c r="S279" s="154"/>
      <c r="T279" s="155"/>
      <c r="AT279" s="151" t="s">
        <v>137</v>
      </c>
      <c r="AU279" s="151" t="s">
        <v>135</v>
      </c>
      <c r="AV279" s="13" t="s">
        <v>79</v>
      </c>
      <c r="AW279" s="13" t="s">
        <v>33</v>
      </c>
      <c r="AX279" s="13" t="s">
        <v>71</v>
      </c>
      <c r="AY279" s="151" t="s">
        <v>127</v>
      </c>
    </row>
    <row r="280" spans="1:65" s="14" customFormat="1">
      <c r="B280" s="156"/>
      <c r="D280" s="150" t="s">
        <v>137</v>
      </c>
      <c r="E280" s="157" t="s">
        <v>3</v>
      </c>
      <c r="F280" s="158" t="s">
        <v>360</v>
      </c>
      <c r="H280" s="159">
        <v>11.2</v>
      </c>
      <c r="L280" s="156"/>
      <c r="M280" s="160"/>
      <c r="N280" s="161"/>
      <c r="O280" s="161"/>
      <c r="P280" s="161"/>
      <c r="Q280" s="161"/>
      <c r="R280" s="161"/>
      <c r="S280" s="161"/>
      <c r="T280" s="162"/>
      <c r="AT280" s="157" t="s">
        <v>137</v>
      </c>
      <c r="AU280" s="157" t="s">
        <v>135</v>
      </c>
      <c r="AV280" s="14" t="s">
        <v>135</v>
      </c>
      <c r="AW280" s="14" t="s">
        <v>33</v>
      </c>
      <c r="AX280" s="14" t="s">
        <v>71</v>
      </c>
      <c r="AY280" s="157" t="s">
        <v>127</v>
      </c>
    </row>
    <row r="281" spans="1:65" s="15" customFormat="1">
      <c r="B281" s="163"/>
      <c r="D281" s="150" t="s">
        <v>137</v>
      </c>
      <c r="E281" s="164" t="s">
        <v>3</v>
      </c>
      <c r="F281" s="165" t="s">
        <v>142</v>
      </c>
      <c r="H281" s="166">
        <v>424</v>
      </c>
      <c r="L281" s="163"/>
      <c r="M281" s="167"/>
      <c r="N281" s="168"/>
      <c r="O281" s="168"/>
      <c r="P281" s="168"/>
      <c r="Q281" s="168"/>
      <c r="R281" s="168"/>
      <c r="S281" s="168"/>
      <c r="T281" s="169"/>
      <c r="AT281" s="164" t="s">
        <v>137</v>
      </c>
      <c r="AU281" s="164" t="s">
        <v>135</v>
      </c>
      <c r="AV281" s="15" t="s">
        <v>134</v>
      </c>
      <c r="AW281" s="15" t="s">
        <v>33</v>
      </c>
      <c r="AX281" s="15" t="s">
        <v>79</v>
      </c>
      <c r="AY281" s="164" t="s">
        <v>127</v>
      </c>
    </row>
    <row r="282" spans="1:65" s="2" customFormat="1" ht="24" customHeight="1">
      <c r="A282" s="31"/>
      <c r="B282" s="136"/>
      <c r="C282" s="170" t="s">
        <v>361</v>
      </c>
      <c r="D282" s="170" t="s">
        <v>179</v>
      </c>
      <c r="E282" s="171" t="s">
        <v>362</v>
      </c>
      <c r="F282" s="172" t="s">
        <v>1339</v>
      </c>
      <c r="G282" s="173" t="s">
        <v>132</v>
      </c>
      <c r="H282" s="174">
        <v>69.959999999999994</v>
      </c>
      <c r="I282" s="175"/>
      <c r="J282" s="175">
        <f>ROUND(I282*H282,2)</f>
        <v>0</v>
      </c>
      <c r="K282" s="172" t="s">
        <v>133</v>
      </c>
      <c r="L282" s="176"/>
      <c r="M282" s="177" t="s">
        <v>3</v>
      </c>
      <c r="N282" s="178" t="s">
        <v>43</v>
      </c>
      <c r="O282" s="145">
        <v>0</v>
      </c>
      <c r="P282" s="145">
        <f>O282*H282</f>
        <v>0</v>
      </c>
      <c r="Q282" s="145">
        <v>4.8300000000000001E-3</v>
      </c>
      <c r="R282" s="145">
        <f>Q282*H282</f>
        <v>0.33790679999999995</v>
      </c>
      <c r="S282" s="145">
        <v>0</v>
      </c>
      <c r="T282" s="146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47" t="s">
        <v>173</v>
      </c>
      <c r="AT282" s="147" t="s">
        <v>179</v>
      </c>
      <c r="AU282" s="147" t="s">
        <v>135</v>
      </c>
      <c r="AY282" s="19" t="s">
        <v>127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9" t="s">
        <v>135</v>
      </c>
      <c r="BK282" s="148">
        <f>ROUND(I282*H282,2)</f>
        <v>0</v>
      </c>
      <c r="BL282" s="19" t="s">
        <v>134</v>
      </c>
      <c r="BM282" s="147" t="s">
        <v>363</v>
      </c>
    </row>
    <row r="283" spans="1:65" s="14" customFormat="1">
      <c r="B283" s="156"/>
      <c r="D283" s="150" t="s">
        <v>137</v>
      </c>
      <c r="E283" s="157" t="s">
        <v>3</v>
      </c>
      <c r="F283" s="158" t="s">
        <v>364</v>
      </c>
      <c r="H283" s="159">
        <v>63.6</v>
      </c>
      <c r="L283" s="156"/>
      <c r="M283" s="160"/>
      <c r="N283" s="161"/>
      <c r="O283" s="161"/>
      <c r="P283" s="161"/>
      <c r="Q283" s="161"/>
      <c r="R283" s="161"/>
      <c r="S283" s="161"/>
      <c r="T283" s="162"/>
      <c r="AT283" s="157" t="s">
        <v>137</v>
      </c>
      <c r="AU283" s="157" t="s">
        <v>135</v>
      </c>
      <c r="AV283" s="14" t="s">
        <v>135</v>
      </c>
      <c r="AW283" s="14" t="s">
        <v>33</v>
      </c>
      <c r="AX283" s="14" t="s">
        <v>79</v>
      </c>
      <c r="AY283" s="157" t="s">
        <v>127</v>
      </c>
    </row>
    <row r="284" spans="1:65" s="14" customFormat="1">
      <c r="B284" s="156"/>
      <c r="D284" s="150" t="s">
        <v>137</v>
      </c>
      <c r="F284" s="158" t="s">
        <v>365</v>
      </c>
      <c r="H284" s="159">
        <v>69.959999999999994</v>
      </c>
      <c r="L284" s="156"/>
      <c r="M284" s="160"/>
      <c r="N284" s="161"/>
      <c r="O284" s="161"/>
      <c r="P284" s="161"/>
      <c r="Q284" s="161"/>
      <c r="R284" s="161"/>
      <c r="S284" s="161"/>
      <c r="T284" s="162"/>
      <c r="AT284" s="157" t="s">
        <v>137</v>
      </c>
      <c r="AU284" s="157" t="s">
        <v>135</v>
      </c>
      <c r="AV284" s="14" t="s">
        <v>135</v>
      </c>
      <c r="AW284" s="14" t="s">
        <v>4</v>
      </c>
      <c r="AX284" s="14" t="s">
        <v>79</v>
      </c>
      <c r="AY284" s="157" t="s">
        <v>127</v>
      </c>
    </row>
    <row r="285" spans="1:65" s="2" customFormat="1" ht="48" customHeight="1">
      <c r="A285" s="31"/>
      <c r="B285" s="136"/>
      <c r="C285" s="137" t="s">
        <v>366</v>
      </c>
      <c r="D285" s="137" t="s">
        <v>129</v>
      </c>
      <c r="E285" s="138" t="s">
        <v>367</v>
      </c>
      <c r="F285" s="139" t="s">
        <v>368</v>
      </c>
      <c r="G285" s="140" t="s">
        <v>132</v>
      </c>
      <c r="H285" s="141">
        <v>72.343000000000004</v>
      </c>
      <c r="I285" s="142"/>
      <c r="J285" s="142">
        <f>ROUND(I285*H285,2)</f>
        <v>0</v>
      </c>
      <c r="K285" s="139" t="s">
        <v>133</v>
      </c>
      <c r="L285" s="32"/>
      <c r="M285" s="143" t="s">
        <v>3</v>
      </c>
      <c r="N285" s="144" t="s">
        <v>43</v>
      </c>
      <c r="O285" s="145">
        <v>8.0000000000000002E-3</v>
      </c>
      <c r="P285" s="145">
        <f>O285*H285</f>
        <v>0.57874400000000004</v>
      </c>
      <c r="Q285" s="145">
        <v>6.0000000000000002E-5</v>
      </c>
      <c r="R285" s="145">
        <f>Q285*H285</f>
        <v>4.3405800000000001E-3</v>
      </c>
      <c r="S285" s="145">
        <v>0</v>
      </c>
      <c r="T285" s="146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7" t="s">
        <v>134</v>
      </c>
      <c r="AT285" s="147" t="s">
        <v>129</v>
      </c>
      <c r="AU285" s="147" t="s">
        <v>135</v>
      </c>
      <c r="AY285" s="19" t="s">
        <v>127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9" t="s">
        <v>135</v>
      </c>
      <c r="BK285" s="148">
        <f>ROUND(I285*H285,2)</f>
        <v>0</v>
      </c>
      <c r="BL285" s="19" t="s">
        <v>134</v>
      </c>
      <c r="BM285" s="147" t="s">
        <v>369</v>
      </c>
    </row>
    <row r="286" spans="1:65" s="13" customFormat="1">
      <c r="B286" s="149"/>
      <c r="D286" s="150" t="s">
        <v>137</v>
      </c>
      <c r="E286" s="151" t="s">
        <v>3</v>
      </c>
      <c r="F286" s="152" t="s">
        <v>138</v>
      </c>
      <c r="H286" s="151" t="s">
        <v>3</v>
      </c>
      <c r="L286" s="149"/>
      <c r="M286" s="153"/>
      <c r="N286" s="154"/>
      <c r="O286" s="154"/>
      <c r="P286" s="154"/>
      <c r="Q286" s="154"/>
      <c r="R286" s="154"/>
      <c r="S286" s="154"/>
      <c r="T286" s="155"/>
      <c r="AT286" s="151" t="s">
        <v>137</v>
      </c>
      <c r="AU286" s="151" t="s">
        <v>135</v>
      </c>
      <c r="AV286" s="13" t="s">
        <v>79</v>
      </c>
      <c r="AW286" s="13" t="s">
        <v>33</v>
      </c>
      <c r="AX286" s="13" t="s">
        <v>71</v>
      </c>
      <c r="AY286" s="151" t="s">
        <v>127</v>
      </c>
    </row>
    <row r="287" spans="1:65" s="13" customFormat="1">
      <c r="B287" s="149"/>
      <c r="D287" s="150" t="s">
        <v>137</v>
      </c>
      <c r="E287" s="151" t="s">
        <v>3</v>
      </c>
      <c r="F287" s="152" t="s">
        <v>370</v>
      </c>
      <c r="H287" s="151" t="s">
        <v>3</v>
      </c>
      <c r="L287" s="149"/>
      <c r="M287" s="153"/>
      <c r="N287" s="154"/>
      <c r="O287" s="154"/>
      <c r="P287" s="154"/>
      <c r="Q287" s="154"/>
      <c r="R287" s="154"/>
      <c r="S287" s="154"/>
      <c r="T287" s="155"/>
      <c r="AT287" s="151" t="s">
        <v>137</v>
      </c>
      <c r="AU287" s="151" t="s">
        <v>135</v>
      </c>
      <c r="AV287" s="13" t="s">
        <v>79</v>
      </c>
      <c r="AW287" s="13" t="s">
        <v>33</v>
      </c>
      <c r="AX287" s="13" t="s">
        <v>71</v>
      </c>
      <c r="AY287" s="151" t="s">
        <v>127</v>
      </c>
    </row>
    <row r="288" spans="1:65" s="14" customFormat="1">
      <c r="B288" s="156"/>
      <c r="D288" s="150" t="s">
        <v>137</v>
      </c>
      <c r="E288" s="157" t="s">
        <v>3</v>
      </c>
      <c r="F288" s="158" t="s">
        <v>371</v>
      </c>
      <c r="H288" s="159">
        <v>72.343000000000004</v>
      </c>
      <c r="L288" s="156"/>
      <c r="M288" s="160"/>
      <c r="N288" s="161"/>
      <c r="O288" s="161"/>
      <c r="P288" s="161"/>
      <c r="Q288" s="161"/>
      <c r="R288" s="161"/>
      <c r="S288" s="161"/>
      <c r="T288" s="162"/>
      <c r="AT288" s="157" t="s">
        <v>137</v>
      </c>
      <c r="AU288" s="157" t="s">
        <v>135</v>
      </c>
      <c r="AV288" s="14" t="s">
        <v>135</v>
      </c>
      <c r="AW288" s="14" t="s">
        <v>33</v>
      </c>
      <c r="AX288" s="14" t="s">
        <v>79</v>
      </c>
      <c r="AY288" s="157" t="s">
        <v>127</v>
      </c>
    </row>
    <row r="289" spans="1:65" s="2" customFormat="1" ht="48" customHeight="1">
      <c r="A289" s="31"/>
      <c r="B289" s="136"/>
      <c r="C289" s="137" t="s">
        <v>372</v>
      </c>
      <c r="D289" s="137" t="s">
        <v>129</v>
      </c>
      <c r="E289" s="138" t="s">
        <v>373</v>
      </c>
      <c r="F289" s="139" t="s">
        <v>374</v>
      </c>
      <c r="G289" s="140" t="s">
        <v>132</v>
      </c>
      <c r="H289" s="141">
        <v>885.76</v>
      </c>
      <c r="I289" s="142"/>
      <c r="J289" s="142">
        <f>ROUND(I289*H289,2)</f>
        <v>0</v>
      </c>
      <c r="K289" s="139" t="s">
        <v>133</v>
      </c>
      <c r="L289" s="32"/>
      <c r="M289" s="143" t="s">
        <v>3</v>
      </c>
      <c r="N289" s="144" t="s">
        <v>43</v>
      </c>
      <c r="O289" s="145">
        <v>8.0000000000000002E-3</v>
      </c>
      <c r="P289" s="145">
        <f>O289*H289</f>
        <v>7.0860799999999999</v>
      </c>
      <c r="Q289" s="145">
        <v>6.0000000000000002E-5</v>
      </c>
      <c r="R289" s="145">
        <f>Q289*H289</f>
        <v>5.3145600000000001E-2</v>
      </c>
      <c r="S289" s="145">
        <v>0</v>
      </c>
      <c r="T289" s="146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47" t="s">
        <v>134</v>
      </c>
      <c r="AT289" s="147" t="s">
        <v>129</v>
      </c>
      <c r="AU289" s="147" t="s">
        <v>135</v>
      </c>
      <c r="AY289" s="19" t="s">
        <v>127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9" t="s">
        <v>135</v>
      </c>
      <c r="BK289" s="148">
        <f>ROUND(I289*H289,2)</f>
        <v>0</v>
      </c>
      <c r="BL289" s="19" t="s">
        <v>134</v>
      </c>
      <c r="BM289" s="147" t="s">
        <v>375</v>
      </c>
    </row>
    <row r="290" spans="1:65" s="13" customFormat="1">
      <c r="B290" s="149"/>
      <c r="D290" s="150" t="s">
        <v>137</v>
      </c>
      <c r="E290" s="151" t="s">
        <v>3</v>
      </c>
      <c r="F290" s="152" t="s">
        <v>138</v>
      </c>
      <c r="H290" s="151" t="s">
        <v>3</v>
      </c>
      <c r="L290" s="149"/>
      <c r="M290" s="153"/>
      <c r="N290" s="154"/>
      <c r="O290" s="154"/>
      <c r="P290" s="154"/>
      <c r="Q290" s="154"/>
      <c r="R290" s="154"/>
      <c r="S290" s="154"/>
      <c r="T290" s="155"/>
      <c r="AT290" s="151" t="s">
        <v>137</v>
      </c>
      <c r="AU290" s="151" t="s">
        <v>135</v>
      </c>
      <c r="AV290" s="13" t="s">
        <v>79</v>
      </c>
      <c r="AW290" s="13" t="s">
        <v>33</v>
      </c>
      <c r="AX290" s="13" t="s">
        <v>71</v>
      </c>
      <c r="AY290" s="151" t="s">
        <v>127</v>
      </c>
    </row>
    <row r="291" spans="1:65" s="13" customFormat="1">
      <c r="B291" s="149"/>
      <c r="D291" s="150" t="s">
        <v>137</v>
      </c>
      <c r="E291" s="151" t="s">
        <v>3</v>
      </c>
      <c r="F291" s="152" t="s">
        <v>376</v>
      </c>
      <c r="H291" s="151" t="s">
        <v>3</v>
      </c>
      <c r="L291" s="149"/>
      <c r="M291" s="153"/>
      <c r="N291" s="154"/>
      <c r="O291" s="154"/>
      <c r="P291" s="154"/>
      <c r="Q291" s="154"/>
      <c r="R291" s="154"/>
      <c r="S291" s="154"/>
      <c r="T291" s="155"/>
      <c r="AT291" s="151" t="s">
        <v>137</v>
      </c>
      <c r="AU291" s="151" t="s">
        <v>135</v>
      </c>
      <c r="AV291" s="13" t="s">
        <v>79</v>
      </c>
      <c r="AW291" s="13" t="s">
        <v>33</v>
      </c>
      <c r="AX291" s="13" t="s">
        <v>71</v>
      </c>
      <c r="AY291" s="151" t="s">
        <v>127</v>
      </c>
    </row>
    <row r="292" spans="1:65" s="14" customFormat="1">
      <c r="B292" s="156"/>
      <c r="D292" s="150" t="s">
        <v>137</v>
      </c>
      <c r="E292" s="157" t="s">
        <v>3</v>
      </c>
      <c r="F292" s="158" t="s">
        <v>377</v>
      </c>
      <c r="H292" s="159">
        <v>742.41600000000005</v>
      </c>
      <c r="L292" s="156"/>
      <c r="M292" s="160"/>
      <c r="N292" s="161"/>
      <c r="O292" s="161"/>
      <c r="P292" s="161"/>
      <c r="Q292" s="161"/>
      <c r="R292" s="161"/>
      <c r="S292" s="161"/>
      <c r="T292" s="162"/>
      <c r="AT292" s="157" t="s">
        <v>137</v>
      </c>
      <c r="AU292" s="157" t="s">
        <v>135</v>
      </c>
      <c r="AV292" s="14" t="s">
        <v>135</v>
      </c>
      <c r="AW292" s="14" t="s">
        <v>33</v>
      </c>
      <c r="AX292" s="14" t="s">
        <v>71</v>
      </c>
      <c r="AY292" s="157" t="s">
        <v>127</v>
      </c>
    </row>
    <row r="293" spans="1:65" s="13" customFormat="1">
      <c r="B293" s="149"/>
      <c r="D293" s="150" t="s">
        <v>137</v>
      </c>
      <c r="E293" s="151" t="s">
        <v>3</v>
      </c>
      <c r="F293" s="152" t="s">
        <v>378</v>
      </c>
      <c r="H293" s="151" t="s">
        <v>3</v>
      </c>
      <c r="L293" s="149"/>
      <c r="M293" s="153"/>
      <c r="N293" s="154"/>
      <c r="O293" s="154"/>
      <c r="P293" s="154"/>
      <c r="Q293" s="154"/>
      <c r="R293" s="154"/>
      <c r="S293" s="154"/>
      <c r="T293" s="155"/>
      <c r="AT293" s="151" t="s">
        <v>137</v>
      </c>
      <c r="AU293" s="151" t="s">
        <v>135</v>
      </c>
      <c r="AV293" s="13" t="s">
        <v>79</v>
      </c>
      <c r="AW293" s="13" t="s">
        <v>33</v>
      </c>
      <c r="AX293" s="13" t="s">
        <v>71</v>
      </c>
      <c r="AY293" s="151" t="s">
        <v>127</v>
      </c>
    </row>
    <row r="294" spans="1:65" s="14" customFormat="1">
      <c r="B294" s="156"/>
      <c r="D294" s="150" t="s">
        <v>137</v>
      </c>
      <c r="E294" s="157" t="s">
        <v>3</v>
      </c>
      <c r="F294" s="158" t="s">
        <v>379</v>
      </c>
      <c r="H294" s="159">
        <v>80.837999999999994</v>
      </c>
      <c r="L294" s="156"/>
      <c r="M294" s="160"/>
      <c r="N294" s="161"/>
      <c r="O294" s="161"/>
      <c r="P294" s="161"/>
      <c r="Q294" s="161"/>
      <c r="R294" s="161"/>
      <c r="S294" s="161"/>
      <c r="T294" s="162"/>
      <c r="AT294" s="157" t="s">
        <v>137</v>
      </c>
      <c r="AU294" s="157" t="s">
        <v>135</v>
      </c>
      <c r="AV294" s="14" t="s">
        <v>135</v>
      </c>
      <c r="AW294" s="14" t="s">
        <v>33</v>
      </c>
      <c r="AX294" s="14" t="s">
        <v>71</v>
      </c>
      <c r="AY294" s="157" t="s">
        <v>127</v>
      </c>
    </row>
    <row r="295" spans="1:65" s="13" customFormat="1">
      <c r="B295" s="149"/>
      <c r="D295" s="150" t="s">
        <v>137</v>
      </c>
      <c r="E295" s="151" t="s">
        <v>3</v>
      </c>
      <c r="F295" s="152" t="s">
        <v>380</v>
      </c>
      <c r="H295" s="151" t="s">
        <v>3</v>
      </c>
      <c r="L295" s="149"/>
      <c r="M295" s="153"/>
      <c r="N295" s="154"/>
      <c r="O295" s="154"/>
      <c r="P295" s="154"/>
      <c r="Q295" s="154"/>
      <c r="R295" s="154"/>
      <c r="S295" s="154"/>
      <c r="T295" s="155"/>
      <c r="AT295" s="151" t="s">
        <v>137</v>
      </c>
      <c r="AU295" s="151" t="s">
        <v>135</v>
      </c>
      <c r="AV295" s="13" t="s">
        <v>79</v>
      </c>
      <c r="AW295" s="13" t="s">
        <v>33</v>
      </c>
      <c r="AX295" s="13" t="s">
        <v>71</v>
      </c>
      <c r="AY295" s="151" t="s">
        <v>127</v>
      </c>
    </row>
    <row r="296" spans="1:65" s="14" customFormat="1">
      <c r="B296" s="156"/>
      <c r="D296" s="150" t="s">
        <v>137</v>
      </c>
      <c r="E296" s="157" t="s">
        <v>3</v>
      </c>
      <c r="F296" s="158" t="s">
        <v>381</v>
      </c>
      <c r="H296" s="159">
        <v>62.506</v>
      </c>
      <c r="L296" s="156"/>
      <c r="M296" s="160"/>
      <c r="N296" s="161"/>
      <c r="O296" s="161"/>
      <c r="P296" s="161"/>
      <c r="Q296" s="161"/>
      <c r="R296" s="161"/>
      <c r="S296" s="161"/>
      <c r="T296" s="162"/>
      <c r="AT296" s="157" t="s">
        <v>137</v>
      </c>
      <c r="AU296" s="157" t="s">
        <v>135</v>
      </c>
      <c r="AV296" s="14" t="s">
        <v>135</v>
      </c>
      <c r="AW296" s="14" t="s">
        <v>33</v>
      </c>
      <c r="AX296" s="14" t="s">
        <v>71</v>
      </c>
      <c r="AY296" s="157" t="s">
        <v>127</v>
      </c>
    </row>
    <row r="297" spans="1:65" s="15" customFormat="1">
      <c r="B297" s="163"/>
      <c r="D297" s="150" t="s">
        <v>137</v>
      </c>
      <c r="E297" s="164" t="s">
        <v>3</v>
      </c>
      <c r="F297" s="165" t="s">
        <v>142</v>
      </c>
      <c r="H297" s="166">
        <v>885.76</v>
      </c>
      <c r="L297" s="163"/>
      <c r="M297" s="167"/>
      <c r="N297" s="168"/>
      <c r="O297" s="168"/>
      <c r="P297" s="168"/>
      <c r="Q297" s="168"/>
      <c r="R297" s="168"/>
      <c r="S297" s="168"/>
      <c r="T297" s="169"/>
      <c r="AT297" s="164" t="s">
        <v>137</v>
      </c>
      <c r="AU297" s="164" t="s">
        <v>135</v>
      </c>
      <c r="AV297" s="15" t="s">
        <v>134</v>
      </c>
      <c r="AW297" s="15" t="s">
        <v>33</v>
      </c>
      <c r="AX297" s="15" t="s">
        <v>79</v>
      </c>
      <c r="AY297" s="164" t="s">
        <v>127</v>
      </c>
    </row>
    <row r="298" spans="1:65" s="2" customFormat="1" ht="24" customHeight="1">
      <c r="A298" s="31"/>
      <c r="B298" s="136"/>
      <c r="C298" s="137" t="s">
        <v>382</v>
      </c>
      <c r="D298" s="137" t="s">
        <v>129</v>
      </c>
      <c r="E298" s="138" t="s">
        <v>383</v>
      </c>
      <c r="F298" s="139" t="s">
        <v>384</v>
      </c>
      <c r="G298" s="140" t="s">
        <v>275</v>
      </c>
      <c r="H298" s="141">
        <v>56.66</v>
      </c>
      <c r="I298" s="142"/>
      <c r="J298" s="142">
        <f>ROUND(I298*H298,2)</f>
        <v>0</v>
      </c>
      <c r="K298" s="139" t="s">
        <v>133</v>
      </c>
      <c r="L298" s="32"/>
      <c r="M298" s="143" t="s">
        <v>3</v>
      </c>
      <c r="N298" s="144" t="s">
        <v>43</v>
      </c>
      <c r="O298" s="145">
        <v>0.23</v>
      </c>
      <c r="P298" s="145">
        <f>O298*H298</f>
        <v>13.0318</v>
      </c>
      <c r="Q298" s="145">
        <v>3.0000000000000001E-5</v>
      </c>
      <c r="R298" s="145">
        <f>Q298*H298</f>
        <v>1.6998E-3</v>
      </c>
      <c r="S298" s="145">
        <v>0</v>
      </c>
      <c r="T298" s="146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47" t="s">
        <v>134</v>
      </c>
      <c r="AT298" s="147" t="s">
        <v>129</v>
      </c>
      <c r="AU298" s="147" t="s">
        <v>135</v>
      </c>
      <c r="AY298" s="19" t="s">
        <v>127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9" t="s">
        <v>135</v>
      </c>
      <c r="BK298" s="148">
        <f>ROUND(I298*H298,2)</f>
        <v>0</v>
      </c>
      <c r="BL298" s="19" t="s">
        <v>134</v>
      </c>
      <c r="BM298" s="147" t="s">
        <v>385</v>
      </c>
    </row>
    <row r="299" spans="1:65" s="13" customFormat="1">
      <c r="B299" s="149"/>
      <c r="D299" s="150" t="s">
        <v>137</v>
      </c>
      <c r="E299" s="151" t="s">
        <v>3</v>
      </c>
      <c r="F299" s="152" t="s">
        <v>138</v>
      </c>
      <c r="H299" s="151" t="s">
        <v>3</v>
      </c>
      <c r="L299" s="149"/>
      <c r="M299" s="153"/>
      <c r="N299" s="154"/>
      <c r="O299" s="154"/>
      <c r="P299" s="154"/>
      <c r="Q299" s="154"/>
      <c r="R299" s="154"/>
      <c r="S299" s="154"/>
      <c r="T299" s="155"/>
      <c r="AT299" s="151" t="s">
        <v>137</v>
      </c>
      <c r="AU299" s="151" t="s">
        <v>135</v>
      </c>
      <c r="AV299" s="13" t="s">
        <v>79</v>
      </c>
      <c r="AW299" s="13" t="s">
        <v>33</v>
      </c>
      <c r="AX299" s="13" t="s">
        <v>71</v>
      </c>
      <c r="AY299" s="151" t="s">
        <v>127</v>
      </c>
    </row>
    <row r="300" spans="1:65" s="14" customFormat="1">
      <c r="B300" s="156"/>
      <c r="D300" s="150" t="s">
        <v>137</v>
      </c>
      <c r="E300" s="157" t="s">
        <v>3</v>
      </c>
      <c r="F300" s="158" t="s">
        <v>386</v>
      </c>
      <c r="H300" s="159">
        <v>55.46</v>
      </c>
      <c r="L300" s="156"/>
      <c r="M300" s="160"/>
      <c r="N300" s="161"/>
      <c r="O300" s="161"/>
      <c r="P300" s="161"/>
      <c r="Q300" s="161"/>
      <c r="R300" s="161"/>
      <c r="S300" s="161"/>
      <c r="T300" s="162"/>
      <c r="AT300" s="157" t="s">
        <v>137</v>
      </c>
      <c r="AU300" s="157" t="s">
        <v>135</v>
      </c>
      <c r="AV300" s="14" t="s">
        <v>135</v>
      </c>
      <c r="AW300" s="14" t="s">
        <v>33</v>
      </c>
      <c r="AX300" s="14" t="s">
        <v>71</v>
      </c>
      <c r="AY300" s="157" t="s">
        <v>127</v>
      </c>
    </row>
    <row r="301" spans="1:65" s="14" customFormat="1">
      <c r="B301" s="156"/>
      <c r="D301" s="150" t="s">
        <v>137</v>
      </c>
      <c r="E301" s="157" t="s">
        <v>3</v>
      </c>
      <c r="F301" s="158" t="s">
        <v>387</v>
      </c>
      <c r="H301" s="159">
        <v>1.2</v>
      </c>
      <c r="L301" s="156"/>
      <c r="M301" s="160"/>
      <c r="N301" s="161"/>
      <c r="O301" s="161"/>
      <c r="P301" s="161"/>
      <c r="Q301" s="161"/>
      <c r="R301" s="161"/>
      <c r="S301" s="161"/>
      <c r="T301" s="162"/>
      <c r="AT301" s="157" t="s">
        <v>137</v>
      </c>
      <c r="AU301" s="157" t="s">
        <v>135</v>
      </c>
      <c r="AV301" s="14" t="s">
        <v>135</v>
      </c>
      <c r="AW301" s="14" t="s">
        <v>33</v>
      </c>
      <c r="AX301" s="14" t="s">
        <v>71</v>
      </c>
      <c r="AY301" s="157" t="s">
        <v>127</v>
      </c>
    </row>
    <row r="302" spans="1:65" s="15" customFormat="1">
      <c r="B302" s="163"/>
      <c r="D302" s="150" t="s">
        <v>137</v>
      </c>
      <c r="E302" s="164" t="s">
        <v>3</v>
      </c>
      <c r="F302" s="165" t="s">
        <v>142</v>
      </c>
      <c r="H302" s="166">
        <v>56.66</v>
      </c>
      <c r="L302" s="163"/>
      <c r="M302" s="167"/>
      <c r="N302" s="168"/>
      <c r="O302" s="168"/>
      <c r="P302" s="168"/>
      <c r="Q302" s="168"/>
      <c r="R302" s="168"/>
      <c r="S302" s="168"/>
      <c r="T302" s="169"/>
      <c r="AT302" s="164" t="s">
        <v>137</v>
      </c>
      <c r="AU302" s="164" t="s">
        <v>135</v>
      </c>
      <c r="AV302" s="15" t="s">
        <v>134</v>
      </c>
      <c r="AW302" s="15" t="s">
        <v>33</v>
      </c>
      <c r="AX302" s="15" t="s">
        <v>79</v>
      </c>
      <c r="AY302" s="164" t="s">
        <v>127</v>
      </c>
    </row>
    <row r="303" spans="1:65" s="2" customFormat="1" ht="24" customHeight="1">
      <c r="A303" s="31"/>
      <c r="B303" s="136"/>
      <c r="C303" s="170" t="s">
        <v>388</v>
      </c>
      <c r="D303" s="170" t="s">
        <v>179</v>
      </c>
      <c r="E303" s="171" t="s">
        <v>389</v>
      </c>
      <c r="F303" s="172" t="s">
        <v>390</v>
      </c>
      <c r="G303" s="173" t="s">
        <v>275</v>
      </c>
      <c r="H303" s="174">
        <v>58.232999999999997</v>
      </c>
      <c r="I303" s="175"/>
      <c r="J303" s="175">
        <f>ROUND(I303*H303,2)</f>
        <v>0</v>
      </c>
      <c r="K303" s="172" t="s">
        <v>133</v>
      </c>
      <c r="L303" s="176"/>
      <c r="M303" s="177" t="s">
        <v>3</v>
      </c>
      <c r="N303" s="178" t="s">
        <v>43</v>
      </c>
      <c r="O303" s="145">
        <v>0</v>
      </c>
      <c r="P303" s="145">
        <f>O303*H303</f>
        <v>0</v>
      </c>
      <c r="Q303" s="145">
        <v>5.0000000000000001E-4</v>
      </c>
      <c r="R303" s="145">
        <f>Q303*H303</f>
        <v>2.91165E-2</v>
      </c>
      <c r="S303" s="145">
        <v>0</v>
      </c>
      <c r="T303" s="146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47" t="s">
        <v>173</v>
      </c>
      <c r="AT303" s="147" t="s">
        <v>179</v>
      </c>
      <c r="AU303" s="147" t="s">
        <v>135</v>
      </c>
      <c r="AY303" s="19" t="s">
        <v>127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9" t="s">
        <v>135</v>
      </c>
      <c r="BK303" s="148">
        <f>ROUND(I303*H303,2)</f>
        <v>0</v>
      </c>
      <c r="BL303" s="19" t="s">
        <v>134</v>
      </c>
      <c r="BM303" s="147" t="s">
        <v>391</v>
      </c>
    </row>
    <row r="304" spans="1:65" s="14" customFormat="1">
      <c r="B304" s="156"/>
      <c r="D304" s="150" t="s">
        <v>137</v>
      </c>
      <c r="E304" s="157" t="s">
        <v>3</v>
      </c>
      <c r="F304" s="158" t="s">
        <v>392</v>
      </c>
      <c r="H304" s="159">
        <v>55.46</v>
      </c>
      <c r="L304" s="156"/>
      <c r="M304" s="160"/>
      <c r="N304" s="161"/>
      <c r="O304" s="161"/>
      <c r="P304" s="161"/>
      <c r="Q304" s="161"/>
      <c r="R304" s="161"/>
      <c r="S304" s="161"/>
      <c r="T304" s="162"/>
      <c r="AT304" s="157" t="s">
        <v>137</v>
      </c>
      <c r="AU304" s="157" t="s">
        <v>135</v>
      </c>
      <c r="AV304" s="14" t="s">
        <v>135</v>
      </c>
      <c r="AW304" s="14" t="s">
        <v>33</v>
      </c>
      <c r="AX304" s="14" t="s">
        <v>79</v>
      </c>
      <c r="AY304" s="157" t="s">
        <v>127</v>
      </c>
    </row>
    <row r="305" spans="1:65" s="14" customFormat="1">
      <c r="B305" s="156"/>
      <c r="D305" s="150" t="s">
        <v>137</v>
      </c>
      <c r="F305" s="158" t="s">
        <v>393</v>
      </c>
      <c r="H305" s="159">
        <v>58.232999999999997</v>
      </c>
      <c r="L305" s="156"/>
      <c r="M305" s="160"/>
      <c r="N305" s="161"/>
      <c r="O305" s="161"/>
      <c r="P305" s="161"/>
      <c r="Q305" s="161"/>
      <c r="R305" s="161"/>
      <c r="S305" s="161"/>
      <c r="T305" s="162"/>
      <c r="AT305" s="157" t="s">
        <v>137</v>
      </c>
      <c r="AU305" s="157" t="s">
        <v>135</v>
      </c>
      <c r="AV305" s="14" t="s">
        <v>135</v>
      </c>
      <c r="AW305" s="14" t="s">
        <v>4</v>
      </c>
      <c r="AX305" s="14" t="s">
        <v>79</v>
      </c>
      <c r="AY305" s="157" t="s">
        <v>127</v>
      </c>
    </row>
    <row r="306" spans="1:65" s="2" customFormat="1" ht="24" customHeight="1">
      <c r="A306" s="31"/>
      <c r="B306" s="136"/>
      <c r="C306" s="170" t="s">
        <v>394</v>
      </c>
      <c r="D306" s="170" t="s">
        <v>179</v>
      </c>
      <c r="E306" s="171" t="s">
        <v>395</v>
      </c>
      <c r="F306" s="172" t="s">
        <v>396</v>
      </c>
      <c r="G306" s="173" t="s">
        <v>275</v>
      </c>
      <c r="H306" s="174">
        <v>1.26</v>
      </c>
      <c r="I306" s="175"/>
      <c r="J306" s="175">
        <f>ROUND(I306*H306,2)</f>
        <v>0</v>
      </c>
      <c r="K306" s="172" t="s">
        <v>133</v>
      </c>
      <c r="L306" s="176"/>
      <c r="M306" s="177" t="s">
        <v>3</v>
      </c>
      <c r="N306" s="178" t="s">
        <v>43</v>
      </c>
      <c r="O306" s="145">
        <v>0</v>
      </c>
      <c r="P306" s="145">
        <f>O306*H306</f>
        <v>0</v>
      </c>
      <c r="Q306" s="145">
        <v>2.2000000000000001E-4</v>
      </c>
      <c r="R306" s="145">
        <f>Q306*H306</f>
        <v>2.7720000000000002E-4</v>
      </c>
      <c r="S306" s="145">
        <v>0</v>
      </c>
      <c r="T306" s="146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47" t="s">
        <v>173</v>
      </c>
      <c r="AT306" s="147" t="s">
        <v>179</v>
      </c>
      <c r="AU306" s="147" t="s">
        <v>135</v>
      </c>
      <c r="AY306" s="19" t="s">
        <v>127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9" t="s">
        <v>135</v>
      </c>
      <c r="BK306" s="148">
        <f>ROUND(I306*H306,2)</f>
        <v>0</v>
      </c>
      <c r="BL306" s="19" t="s">
        <v>134</v>
      </c>
      <c r="BM306" s="147" t="s">
        <v>397</v>
      </c>
    </row>
    <row r="307" spans="1:65" s="14" customFormat="1">
      <c r="B307" s="156"/>
      <c r="D307" s="150" t="s">
        <v>137</v>
      </c>
      <c r="E307" s="157" t="s">
        <v>3</v>
      </c>
      <c r="F307" s="158" t="s">
        <v>398</v>
      </c>
      <c r="H307" s="159">
        <v>1.2</v>
      </c>
      <c r="L307" s="156"/>
      <c r="M307" s="160"/>
      <c r="N307" s="161"/>
      <c r="O307" s="161"/>
      <c r="P307" s="161"/>
      <c r="Q307" s="161"/>
      <c r="R307" s="161"/>
      <c r="S307" s="161"/>
      <c r="T307" s="162"/>
      <c r="AT307" s="157" t="s">
        <v>137</v>
      </c>
      <c r="AU307" s="157" t="s">
        <v>135</v>
      </c>
      <c r="AV307" s="14" t="s">
        <v>135</v>
      </c>
      <c r="AW307" s="14" t="s">
        <v>33</v>
      </c>
      <c r="AX307" s="14" t="s">
        <v>79</v>
      </c>
      <c r="AY307" s="157" t="s">
        <v>127</v>
      </c>
    </row>
    <row r="308" spans="1:65" s="14" customFormat="1">
      <c r="B308" s="156"/>
      <c r="D308" s="150" t="s">
        <v>137</v>
      </c>
      <c r="F308" s="158" t="s">
        <v>399</v>
      </c>
      <c r="H308" s="159">
        <v>1.26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137</v>
      </c>
      <c r="AU308" s="157" t="s">
        <v>135</v>
      </c>
      <c r="AV308" s="14" t="s">
        <v>135</v>
      </c>
      <c r="AW308" s="14" t="s">
        <v>4</v>
      </c>
      <c r="AX308" s="14" t="s">
        <v>79</v>
      </c>
      <c r="AY308" s="157" t="s">
        <v>127</v>
      </c>
    </row>
    <row r="309" spans="1:65" s="2" customFormat="1" ht="24" customHeight="1">
      <c r="A309" s="31"/>
      <c r="B309" s="136"/>
      <c r="C309" s="137" t="s">
        <v>400</v>
      </c>
      <c r="D309" s="137" t="s">
        <v>129</v>
      </c>
      <c r="E309" s="138" t="s">
        <v>401</v>
      </c>
      <c r="F309" s="139" t="s">
        <v>402</v>
      </c>
      <c r="G309" s="140" t="s">
        <v>275</v>
      </c>
      <c r="H309" s="141">
        <v>1159.155</v>
      </c>
      <c r="I309" s="142"/>
      <c r="J309" s="142">
        <f>ROUND(I309*H309,2)</f>
        <v>0</v>
      </c>
      <c r="K309" s="139" t="s">
        <v>133</v>
      </c>
      <c r="L309" s="32"/>
      <c r="M309" s="143" t="s">
        <v>3</v>
      </c>
      <c r="N309" s="144" t="s">
        <v>43</v>
      </c>
      <c r="O309" s="145">
        <v>0.14000000000000001</v>
      </c>
      <c r="P309" s="145">
        <f>O309*H309</f>
        <v>162.2817</v>
      </c>
      <c r="Q309" s="145">
        <v>0</v>
      </c>
      <c r="R309" s="145">
        <f>Q309*H309</f>
        <v>0</v>
      </c>
      <c r="S309" s="145">
        <v>0</v>
      </c>
      <c r="T309" s="146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47" t="s">
        <v>134</v>
      </c>
      <c r="AT309" s="147" t="s">
        <v>129</v>
      </c>
      <c r="AU309" s="147" t="s">
        <v>135</v>
      </c>
      <c r="AY309" s="19" t="s">
        <v>127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9" t="s">
        <v>135</v>
      </c>
      <c r="BK309" s="148">
        <f>ROUND(I309*H309,2)</f>
        <v>0</v>
      </c>
      <c r="BL309" s="19" t="s">
        <v>134</v>
      </c>
      <c r="BM309" s="147" t="s">
        <v>403</v>
      </c>
    </row>
    <row r="310" spans="1:65" s="14" customFormat="1">
      <c r="B310" s="156"/>
      <c r="D310" s="150" t="s">
        <v>137</v>
      </c>
      <c r="E310" s="157" t="s">
        <v>3</v>
      </c>
      <c r="F310" s="158" t="s">
        <v>404</v>
      </c>
      <c r="H310" s="159">
        <v>1159.155</v>
      </c>
      <c r="L310" s="156"/>
      <c r="M310" s="160"/>
      <c r="N310" s="161"/>
      <c r="O310" s="161"/>
      <c r="P310" s="161"/>
      <c r="Q310" s="161"/>
      <c r="R310" s="161"/>
      <c r="S310" s="161"/>
      <c r="T310" s="162"/>
      <c r="AT310" s="157" t="s">
        <v>137</v>
      </c>
      <c r="AU310" s="157" t="s">
        <v>135</v>
      </c>
      <c r="AV310" s="14" t="s">
        <v>135</v>
      </c>
      <c r="AW310" s="14" t="s">
        <v>33</v>
      </c>
      <c r="AX310" s="14" t="s">
        <v>79</v>
      </c>
      <c r="AY310" s="157" t="s">
        <v>127</v>
      </c>
    </row>
    <row r="311" spans="1:65" s="2" customFormat="1" ht="24" customHeight="1">
      <c r="A311" s="31"/>
      <c r="B311" s="136"/>
      <c r="C311" s="170" t="s">
        <v>405</v>
      </c>
      <c r="D311" s="170" t="s">
        <v>179</v>
      </c>
      <c r="E311" s="171" t="s">
        <v>406</v>
      </c>
      <c r="F311" s="172" t="s">
        <v>407</v>
      </c>
      <c r="G311" s="173" t="s">
        <v>275</v>
      </c>
      <c r="H311" s="174">
        <v>446.14499999999998</v>
      </c>
      <c r="I311" s="175"/>
      <c r="J311" s="175">
        <f>ROUND(I311*H311,2)</f>
        <v>0</v>
      </c>
      <c r="K311" s="172" t="s">
        <v>133</v>
      </c>
      <c r="L311" s="176"/>
      <c r="M311" s="177" t="s">
        <v>3</v>
      </c>
      <c r="N311" s="178" t="s">
        <v>43</v>
      </c>
      <c r="O311" s="145">
        <v>0</v>
      </c>
      <c r="P311" s="145">
        <f>O311*H311</f>
        <v>0</v>
      </c>
      <c r="Q311" s="145">
        <v>4.0000000000000003E-5</v>
      </c>
      <c r="R311" s="145">
        <f>Q311*H311</f>
        <v>1.7845800000000002E-2</v>
      </c>
      <c r="S311" s="145">
        <v>0</v>
      </c>
      <c r="T311" s="146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47" t="s">
        <v>173</v>
      </c>
      <c r="AT311" s="147" t="s">
        <v>179</v>
      </c>
      <c r="AU311" s="147" t="s">
        <v>135</v>
      </c>
      <c r="AY311" s="19" t="s">
        <v>127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9" t="s">
        <v>135</v>
      </c>
      <c r="BK311" s="148">
        <f>ROUND(I311*H311,2)</f>
        <v>0</v>
      </c>
      <c r="BL311" s="19" t="s">
        <v>134</v>
      </c>
      <c r="BM311" s="147" t="s">
        <v>408</v>
      </c>
    </row>
    <row r="312" spans="1:65" s="14" customFormat="1">
      <c r="B312" s="156"/>
      <c r="D312" s="150" t="s">
        <v>137</v>
      </c>
      <c r="E312" s="157" t="s">
        <v>3</v>
      </c>
      <c r="F312" s="158" t="s">
        <v>352</v>
      </c>
      <c r="H312" s="159">
        <v>91.8</v>
      </c>
      <c r="L312" s="156"/>
      <c r="M312" s="160"/>
      <c r="N312" s="161"/>
      <c r="O312" s="161"/>
      <c r="P312" s="161"/>
      <c r="Q312" s="161"/>
      <c r="R312" s="161"/>
      <c r="S312" s="161"/>
      <c r="T312" s="162"/>
      <c r="AT312" s="157" t="s">
        <v>137</v>
      </c>
      <c r="AU312" s="157" t="s">
        <v>135</v>
      </c>
      <c r="AV312" s="14" t="s">
        <v>135</v>
      </c>
      <c r="AW312" s="14" t="s">
        <v>33</v>
      </c>
      <c r="AX312" s="14" t="s">
        <v>71</v>
      </c>
      <c r="AY312" s="157" t="s">
        <v>127</v>
      </c>
    </row>
    <row r="313" spans="1:65" s="14" customFormat="1">
      <c r="B313" s="156"/>
      <c r="D313" s="150" t="s">
        <v>137</v>
      </c>
      <c r="E313" s="157" t="s">
        <v>3</v>
      </c>
      <c r="F313" s="158" t="s">
        <v>353</v>
      </c>
      <c r="H313" s="159">
        <v>144</v>
      </c>
      <c r="L313" s="156"/>
      <c r="M313" s="160"/>
      <c r="N313" s="161"/>
      <c r="O313" s="161"/>
      <c r="P313" s="161"/>
      <c r="Q313" s="161"/>
      <c r="R313" s="161"/>
      <c r="S313" s="161"/>
      <c r="T313" s="162"/>
      <c r="AT313" s="157" t="s">
        <v>137</v>
      </c>
      <c r="AU313" s="157" t="s">
        <v>135</v>
      </c>
      <c r="AV313" s="14" t="s">
        <v>135</v>
      </c>
      <c r="AW313" s="14" t="s">
        <v>33</v>
      </c>
      <c r="AX313" s="14" t="s">
        <v>71</v>
      </c>
      <c r="AY313" s="157" t="s">
        <v>127</v>
      </c>
    </row>
    <row r="314" spans="1:65" s="14" customFormat="1">
      <c r="B314" s="156"/>
      <c r="D314" s="150" t="s">
        <v>137</v>
      </c>
      <c r="E314" s="157" t="s">
        <v>3</v>
      </c>
      <c r="F314" s="158" t="s">
        <v>354</v>
      </c>
      <c r="H314" s="159">
        <v>25.2</v>
      </c>
      <c r="L314" s="156"/>
      <c r="M314" s="160"/>
      <c r="N314" s="161"/>
      <c r="O314" s="161"/>
      <c r="P314" s="161"/>
      <c r="Q314" s="161"/>
      <c r="R314" s="161"/>
      <c r="S314" s="161"/>
      <c r="T314" s="162"/>
      <c r="AT314" s="157" t="s">
        <v>137</v>
      </c>
      <c r="AU314" s="157" t="s">
        <v>135</v>
      </c>
      <c r="AV314" s="14" t="s">
        <v>135</v>
      </c>
      <c r="AW314" s="14" t="s">
        <v>33</v>
      </c>
      <c r="AX314" s="14" t="s">
        <v>71</v>
      </c>
      <c r="AY314" s="157" t="s">
        <v>127</v>
      </c>
    </row>
    <row r="315" spans="1:65" s="14" customFormat="1">
      <c r="B315" s="156"/>
      <c r="D315" s="150" t="s">
        <v>137</v>
      </c>
      <c r="E315" s="157" t="s">
        <v>3</v>
      </c>
      <c r="F315" s="158" t="s">
        <v>409</v>
      </c>
      <c r="H315" s="159">
        <v>110.5</v>
      </c>
      <c r="L315" s="156"/>
      <c r="M315" s="160"/>
      <c r="N315" s="161"/>
      <c r="O315" s="161"/>
      <c r="P315" s="161"/>
      <c r="Q315" s="161"/>
      <c r="R315" s="161"/>
      <c r="S315" s="161"/>
      <c r="T315" s="162"/>
      <c r="AT315" s="157" t="s">
        <v>137</v>
      </c>
      <c r="AU315" s="157" t="s">
        <v>135</v>
      </c>
      <c r="AV315" s="14" t="s">
        <v>135</v>
      </c>
      <c r="AW315" s="14" t="s">
        <v>33</v>
      </c>
      <c r="AX315" s="14" t="s">
        <v>71</v>
      </c>
      <c r="AY315" s="157" t="s">
        <v>127</v>
      </c>
    </row>
    <row r="316" spans="1:65" s="14" customFormat="1">
      <c r="B316" s="156"/>
      <c r="D316" s="150" t="s">
        <v>137</v>
      </c>
      <c r="E316" s="157" t="s">
        <v>3</v>
      </c>
      <c r="F316" s="158" t="s">
        <v>360</v>
      </c>
      <c r="H316" s="159">
        <v>11.2</v>
      </c>
      <c r="L316" s="156"/>
      <c r="M316" s="160"/>
      <c r="N316" s="161"/>
      <c r="O316" s="161"/>
      <c r="P316" s="161"/>
      <c r="Q316" s="161"/>
      <c r="R316" s="161"/>
      <c r="S316" s="161"/>
      <c r="T316" s="162"/>
      <c r="AT316" s="157" t="s">
        <v>137</v>
      </c>
      <c r="AU316" s="157" t="s">
        <v>135</v>
      </c>
      <c r="AV316" s="14" t="s">
        <v>135</v>
      </c>
      <c r="AW316" s="14" t="s">
        <v>33</v>
      </c>
      <c r="AX316" s="14" t="s">
        <v>71</v>
      </c>
      <c r="AY316" s="157" t="s">
        <v>127</v>
      </c>
    </row>
    <row r="317" spans="1:65" s="14" customFormat="1">
      <c r="B317" s="156"/>
      <c r="D317" s="150" t="s">
        <v>137</v>
      </c>
      <c r="E317" s="157" t="s">
        <v>3</v>
      </c>
      <c r="F317" s="158" t="s">
        <v>358</v>
      </c>
      <c r="H317" s="159">
        <v>5.6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7" t="s">
        <v>137</v>
      </c>
      <c r="AU317" s="157" t="s">
        <v>135</v>
      </c>
      <c r="AV317" s="14" t="s">
        <v>135</v>
      </c>
      <c r="AW317" s="14" t="s">
        <v>33</v>
      </c>
      <c r="AX317" s="14" t="s">
        <v>71</v>
      </c>
      <c r="AY317" s="157" t="s">
        <v>127</v>
      </c>
    </row>
    <row r="318" spans="1:65" s="14" customFormat="1">
      <c r="B318" s="156"/>
      <c r="D318" s="150" t="s">
        <v>137</v>
      </c>
      <c r="E318" s="157" t="s">
        <v>3</v>
      </c>
      <c r="F318" s="158" t="s">
        <v>410</v>
      </c>
      <c r="H318" s="159">
        <v>15</v>
      </c>
      <c r="L318" s="156"/>
      <c r="M318" s="160"/>
      <c r="N318" s="161"/>
      <c r="O318" s="161"/>
      <c r="P318" s="161"/>
      <c r="Q318" s="161"/>
      <c r="R318" s="161"/>
      <c r="S318" s="161"/>
      <c r="T318" s="162"/>
      <c r="AT318" s="157" t="s">
        <v>137</v>
      </c>
      <c r="AU318" s="157" t="s">
        <v>135</v>
      </c>
      <c r="AV318" s="14" t="s">
        <v>135</v>
      </c>
      <c r="AW318" s="14" t="s">
        <v>33</v>
      </c>
      <c r="AX318" s="14" t="s">
        <v>71</v>
      </c>
      <c r="AY318" s="157" t="s">
        <v>127</v>
      </c>
    </row>
    <row r="319" spans="1:65" s="14" customFormat="1">
      <c r="B319" s="156"/>
      <c r="D319" s="150" t="s">
        <v>137</v>
      </c>
      <c r="E319" s="157" t="s">
        <v>3</v>
      </c>
      <c r="F319" s="158" t="s">
        <v>411</v>
      </c>
      <c r="H319" s="159">
        <v>21.6</v>
      </c>
      <c r="L319" s="156"/>
      <c r="M319" s="160"/>
      <c r="N319" s="161"/>
      <c r="O319" s="161"/>
      <c r="P319" s="161"/>
      <c r="Q319" s="161"/>
      <c r="R319" s="161"/>
      <c r="S319" s="161"/>
      <c r="T319" s="162"/>
      <c r="AT319" s="157" t="s">
        <v>137</v>
      </c>
      <c r="AU319" s="157" t="s">
        <v>135</v>
      </c>
      <c r="AV319" s="14" t="s">
        <v>135</v>
      </c>
      <c r="AW319" s="14" t="s">
        <v>33</v>
      </c>
      <c r="AX319" s="14" t="s">
        <v>71</v>
      </c>
      <c r="AY319" s="157" t="s">
        <v>127</v>
      </c>
    </row>
    <row r="320" spans="1:65" s="15" customFormat="1">
      <c r="B320" s="163"/>
      <c r="D320" s="150" t="s">
        <v>137</v>
      </c>
      <c r="E320" s="164" t="s">
        <v>3</v>
      </c>
      <c r="F320" s="165" t="s">
        <v>142</v>
      </c>
      <c r="H320" s="166">
        <v>424.9</v>
      </c>
      <c r="L320" s="163"/>
      <c r="M320" s="167"/>
      <c r="N320" s="168"/>
      <c r="O320" s="168"/>
      <c r="P320" s="168"/>
      <c r="Q320" s="168"/>
      <c r="R320" s="168"/>
      <c r="S320" s="168"/>
      <c r="T320" s="169"/>
      <c r="AT320" s="164" t="s">
        <v>137</v>
      </c>
      <c r="AU320" s="164" t="s">
        <v>135</v>
      </c>
      <c r="AV320" s="15" t="s">
        <v>134</v>
      </c>
      <c r="AW320" s="15" t="s">
        <v>33</v>
      </c>
      <c r="AX320" s="15" t="s">
        <v>79</v>
      </c>
      <c r="AY320" s="164" t="s">
        <v>127</v>
      </c>
    </row>
    <row r="321" spans="1:65" s="14" customFormat="1">
      <c r="B321" s="156"/>
      <c r="D321" s="150" t="s">
        <v>137</v>
      </c>
      <c r="F321" s="158" t="s">
        <v>412</v>
      </c>
      <c r="H321" s="159">
        <v>446.14499999999998</v>
      </c>
      <c r="L321" s="156"/>
      <c r="M321" s="160"/>
      <c r="N321" s="161"/>
      <c r="O321" s="161"/>
      <c r="P321" s="161"/>
      <c r="Q321" s="161"/>
      <c r="R321" s="161"/>
      <c r="S321" s="161"/>
      <c r="T321" s="162"/>
      <c r="AT321" s="157" t="s">
        <v>137</v>
      </c>
      <c r="AU321" s="157" t="s">
        <v>135</v>
      </c>
      <c r="AV321" s="14" t="s">
        <v>135</v>
      </c>
      <c r="AW321" s="14" t="s">
        <v>4</v>
      </c>
      <c r="AX321" s="14" t="s">
        <v>79</v>
      </c>
      <c r="AY321" s="157" t="s">
        <v>127</v>
      </c>
    </row>
    <row r="322" spans="1:65" s="2" customFormat="1" ht="16.5" customHeight="1">
      <c r="A322" s="31"/>
      <c r="B322" s="136"/>
      <c r="C322" s="170" t="s">
        <v>413</v>
      </c>
      <c r="D322" s="170" t="s">
        <v>179</v>
      </c>
      <c r="E322" s="171" t="s">
        <v>414</v>
      </c>
      <c r="F322" s="172" t="s">
        <v>415</v>
      </c>
      <c r="G322" s="173" t="s">
        <v>275</v>
      </c>
      <c r="H322" s="174">
        <v>117.44799999999999</v>
      </c>
      <c r="I322" s="175"/>
      <c r="J322" s="175">
        <f>ROUND(I322*H322,2)</f>
        <v>0</v>
      </c>
      <c r="K322" s="172" t="s">
        <v>133</v>
      </c>
      <c r="L322" s="176"/>
      <c r="M322" s="177" t="s">
        <v>3</v>
      </c>
      <c r="N322" s="178" t="s">
        <v>43</v>
      </c>
      <c r="O322" s="145">
        <v>0</v>
      </c>
      <c r="P322" s="145">
        <f>O322*H322</f>
        <v>0</v>
      </c>
      <c r="Q322" s="145">
        <v>3.0000000000000001E-5</v>
      </c>
      <c r="R322" s="145">
        <f>Q322*H322</f>
        <v>3.5234400000000001E-3</v>
      </c>
      <c r="S322" s="145">
        <v>0</v>
      </c>
      <c r="T322" s="146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7" t="s">
        <v>173</v>
      </c>
      <c r="AT322" s="147" t="s">
        <v>179</v>
      </c>
      <c r="AU322" s="147" t="s">
        <v>135</v>
      </c>
      <c r="AY322" s="19" t="s">
        <v>127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9" t="s">
        <v>135</v>
      </c>
      <c r="BK322" s="148">
        <f>ROUND(I322*H322,2)</f>
        <v>0</v>
      </c>
      <c r="BL322" s="19" t="s">
        <v>134</v>
      </c>
      <c r="BM322" s="147" t="s">
        <v>416</v>
      </c>
    </row>
    <row r="323" spans="1:65" s="14" customFormat="1">
      <c r="B323" s="156"/>
      <c r="D323" s="150" t="s">
        <v>137</v>
      </c>
      <c r="E323" s="157" t="s">
        <v>3</v>
      </c>
      <c r="F323" s="158" t="s">
        <v>417</v>
      </c>
      <c r="H323" s="159">
        <v>74.400000000000006</v>
      </c>
      <c r="L323" s="156"/>
      <c r="M323" s="160"/>
      <c r="N323" s="161"/>
      <c r="O323" s="161"/>
      <c r="P323" s="161"/>
      <c r="Q323" s="161"/>
      <c r="R323" s="161"/>
      <c r="S323" s="161"/>
      <c r="T323" s="162"/>
      <c r="AT323" s="157" t="s">
        <v>137</v>
      </c>
      <c r="AU323" s="157" t="s">
        <v>135</v>
      </c>
      <c r="AV323" s="14" t="s">
        <v>135</v>
      </c>
      <c r="AW323" s="14" t="s">
        <v>33</v>
      </c>
      <c r="AX323" s="14" t="s">
        <v>71</v>
      </c>
      <c r="AY323" s="157" t="s">
        <v>127</v>
      </c>
    </row>
    <row r="324" spans="1:65" s="14" customFormat="1">
      <c r="B324" s="156"/>
      <c r="D324" s="150" t="s">
        <v>137</v>
      </c>
      <c r="E324" s="157" t="s">
        <v>3</v>
      </c>
      <c r="F324" s="158" t="s">
        <v>418</v>
      </c>
      <c r="H324" s="159">
        <v>21.465</v>
      </c>
      <c r="L324" s="156"/>
      <c r="M324" s="160"/>
      <c r="N324" s="161"/>
      <c r="O324" s="161"/>
      <c r="P324" s="161"/>
      <c r="Q324" s="161"/>
      <c r="R324" s="161"/>
      <c r="S324" s="161"/>
      <c r="T324" s="162"/>
      <c r="AT324" s="157" t="s">
        <v>137</v>
      </c>
      <c r="AU324" s="157" t="s">
        <v>135</v>
      </c>
      <c r="AV324" s="14" t="s">
        <v>135</v>
      </c>
      <c r="AW324" s="14" t="s">
        <v>33</v>
      </c>
      <c r="AX324" s="14" t="s">
        <v>71</v>
      </c>
      <c r="AY324" s="157" t="s">
        <v>127</v>
      </c>
    </row>
    <row r="325" spans="1:65" s="14" customFormat="1">
      <c r="B325" s="156"/>
      <c r="D325" s="150" t="s">
        <v>137</v>
      </c>
      <c r="E325" s="157" t="s">
        <v>3</v>
      </c>
      <c r="F325" s="158" t="s">
        <v>419</v>
      </c>
      <c r="H325" s="159">
        <v>5.65</v>
      </c>
      <c r="L325" s="156"/>
      <c r="M325" s="160"/>
      <c r="N325" s="161"/>
      <c r="O325" s="161"/>
      <c r="P325" s="161"/>
      <c r="Q325" s="161"/>
      <c r="R325" s="161"/>
      <c r="S325" s="161"/>
      <c r="T325" s="162"/>
      <c r="AT325" s="157" t="s">
        <v>137</v>
      </c>
      <c r="AU325" s="157" t="s">
        <v>135</v>
      </c>
      <c r="AV325" s="14" t="s">
        <v>135</v>
      </c>
      <c r="AW325" s="14" t="s">
        <v>33</v>
      </c>
      <c r="AX325" s="14" t="s">
        <v>71</v>
      </c>
      <c r="AY325" s="157" t="s">
        <v>127</v>
      </c>
    </row>
    <row r="326" spans="1:65" s="14" customFormat="1">
      <c r="B326" s="156"/>
      <c r="D326" s="150" t="s">
        <v>137</v>
      </c>
      <c r="E326" s="157" t="s">
        <v>3</v>
      </c>
      <c r="F326" s="158" t="s">
        <v>420</v>
      </c>
      <c r="H326" s="159">
        <v>10.34</v>
      </c>
      <c r="L326" s="156"/>
      <c r="M326" s="160"/>
      <c r="N326" s="161"/>
      <c r="O326" s="161"/>
      <c r="P326" s="161"/>
      <c r="Q326" s="161"/>
      <c r="R326" s="161"/>
      <c r="S326" s="161"/>
      <c r="T326" s="162"/>
      <c r="AT326" s="157" t="s">
        <v>137</v>
      </c>
      <c r="AU326" s="157" t="s">
        <v>135</v>
      </c>
      <c r="AV326" s="14" t="s">
        <v>135</v>
      </c>
      <c r="AW326" s="14" t="s">
        <v>33</v>
      </c>
      <c r="AX326" s="14" t="s">
        <v>71</v>
      </c>
      <c r="AY326" s="157" t="s">
        <v>127</v>
      </c>
    </row>
    <row r="327" spans="1:65" s="15" customFormat="1">
      <c r="B327" s="163"/>
      <c r="D327" s="150" t="s">
        <v>137</v>
      </c>
      <c r="E327" s="164" t="s">
        <v>3</v>
      </c>
      <c r="F327" s="165" t="s">
        <v>142</v>
      </c>
      <c r="H327" s="166">
        <v>111.855</v>
      </c>
      <c r="L327" s="163"/>
      <c r="M327" s="167"/>
      <c r="N327" s="168"/>
      <c r="O327" s="168"/>
      <c r="P327" s="168"/>
      <c r="Q327" s="168"/>
      <c r="R327" s="168"/>
      <c r="S327" s="168"/>
      <c r="T327" s="169"/>
      <c r="AT327" s="164" t="s">
        <v>137</v>
      </c>
      <c r="AU327" s="164" t="s">
        <v>135</v>
      </c>
      <c r="AV327" s="15" t="s">
        <v>134</v>
      </c>
      <c r="AW327" s="15" t="s">
        <v>33</v>
      </c>
      <c r="AX327" s="15" t="s">
        <v>79</v>
      </c>
      <c r="AY327" s="164" t="s">
        <v>127</v>
      </c>
    </row>
    <row r="328" spans="1:65" s="14" customFormat="1">
      <c r="B328" s="156"/>
      <c r="D328" s="150" t="s">
        <v>137</v>
      </c>
      <c r="F328" s="158" t="s">
        <v>421</v>
      </c>
      <c r="H328" s="159">
        <v>117.44799999999999</v>
      </c>
      <c r="L328" s="156"/>
      <c r="M328" s="160"/>
      <c r="N328" s="161"/>
      <c r="O328" s="161"/>
      <c r="P328" s="161"/>
      <c r="Q328" s="161"/>
      <c r="R328" s="161"/>
      <c r="S328" s="161"/>
      <c r="T328" s="162"/>
      <c r="AT328" s="157" t="s">
        <v>137</v>
      </c>
      <c r="AU328" s="157" t="s">
        <v>135</v>
      </c>
      <c r="AV328" s="14" t="s">
        <v>135</v>
      </c>
      <c r="AW328" s="14" t="s">
        <v>4</v>
      </c>
      <c r="AX328" s="14" t="s">
        <v>79</v>
      </c>
      <c r="AY328" s="157" t="s">
        <v>127</v>
      </c>
    </row>
    <row r="329" spans="1:65" s="2" customFormat="1" ht="16.5" customHeight="1">
      <c r="A329" s="31"/>
      <c r="B329" s="136"/>
      <c r="C329" s="170" t="s">
        <v>422</v>
      </c>
      <c r="D329" s="170" t="s">
        <v>179</v>
      </c>
      <c r="E329" s="171" t="s">
        <v>423</v>
      </c>
      <c r="F329" s="172" t="s">
        <v>424</v>
      </c>
      <c r="G329" s="173" t="s">
        <v>275</v>
      </c>
      <c r="H329" s="174">
        <v>38.22</v>
      </c>
      <c r="I329" s="175"/>
      <c r="J329" s="175">
        <f>ROUND(I329*H329,2)</f>
        <v>0</v>
      </c>
      <c r="K329" s="172" t="s">
        <v>133</v>
      </c>
      <c r="L329" s="176"/>
      <c r="M329" s="177" t="s">
        <v>3</v>
      </c>
      <c r="N329" s="178" t="s">
        <v>43</v>
      </c>
      <c r="O329" s="145">
        <v>0</v>
      </c>
      <c r="P329" s="145">
        <f>O329*H329</f>
        <v>0</v>
      </c>
      <c r="Q329" s="145">
        <v>5.0000000000000001E-4</v>
      </c>
      <c r="R329" s="145">
        <f>Q329*H329</f>
        <v>1.9109999999999999E-2</v>
      </c>
      <c r="S329" s="145">
        <v>0</v>
      </c>
      <c r="T329" s="146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47" t="s">
        <v>173</v>
      </c>
      <c r="AT329" s="147" t="s">
        <v>179</v>
      </c>
      <c r="AU329" s="147" t="s">
        <v>135</v>
      </c>
      <c r="AY329" s="19" t="s">
        <v>127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9" t="s">
        <v>135</v>
      </c>
      <c r="BK329" s="148">
        <f>ROUND(I329*H329,2)</f>
        <v>0</v>
      </c>
      <c r="BL329" s="19" t="s">
        <v>134</v>
      </c>
      <c r="BM329" s="147" t="s">
        <v>425</v>
      </c>
    </row>
    <row r="330" spans="1:65" s="14" customFormat="1">
      <c r="B330" s="156"/>
      <c r="D330" s="150" t="s">
        <v>137</v>
      </c>
      <c r="E330" s="157" t="s">
        <v>3</v>
      </c>
      <c r="F330" s="158" t="s">
        <v>426</v>
      </c>
      <c r="H330" s="159">
        <v>36.4</v>
      </c>
      <c r="L330" s="156"/>
      <c r="M330" s="160"/>
      <c r="N330" s="161"/>
      <c r="O330" s="161"/>
      <c r="P330" s="161"/>
      <c r="Q330" s="161"/>
      <c r="R330" s="161"/>
      <c r="S330" s="161"/>
      <c r="T330" s="162"/>
      <c r="AT330" s="157" t="s">
        <v>137</v>
      </c>
      <c r="AU330" s="157" t="s">
        <v>135</v>
      </c>
      <c r="AV330" s="14" t="s">
        <v>135</v>
      </c>
      <c r="AW330" s="14" t="s">
        <v>33</v>
      </c>
      <c r="AX330" s="14" t="s">
        <v>79</v>
      </c>
      <c r="AY330" s="157" t="s">
        <v>127</v>
      </c>
    </row>
    <row r="331" spans="1:65" s="14" customFormat="1">
      <c r="B331" s="156"/>
      <c r="D331" s="150" t="s">
        <v>137</v>
      </c>
      <c r="F331" s="158" t="s">
        <v>427</v>
      </c>
      <c r="H331" s="159">
        <v>38.22</v>
      </c>
      <c r="L331" s="156"/>
      <c r="M331" s="160"/>
      <c r="N331" s="161"/>
      <c r="O331" s="161"/>
      <c r="P331" s="161"/>
      <c r="Q331" s="161"/>
      <c r="R331" s="161"/>
      <c r="S331" s="161"/>
      <c r="T331" s="162"/>
      <c r="AT331" s="157" t="s">
        <v>137</v>
      </c>
      <c r="AU331" s="157" t="s">
        <v>135</v>
      </c>
      <c r="AV331" s="14" t="s">
        <v>135</v>
      </c>
      <c r="AW331" s="14" t="s">
        <v>4</v>
      </c>
      <c r="AX331" s="14" t="s">
        <v>79</v>
      </c>
      <c r="AY331" s="157" t="s">
        <v>127</v>
      </c>
    </row>
    <row r="332" spans="1:65" s="2" customFormat="1" ht="24" customHeight="1">
      <c r="A332" s="31"/>
      <c r="B332" s="136"/>
      <c r="C332" s="170" t="s">
        <v>428</v>
      </c>
      <c r="D332" s="170" t="s">
        <v>179</v>
      </c>
      <c r="E332" s="171" t="s">
        <v>429</v>
      </c>
      <c r="F332" s="172" t="s">
        <v>430</v>
      </c>
      <c r="G332" s="173" t="s">
        <v>275</v>
      </c>
      <c r="H332" s="174">
        <v>446.14499999999998</v>
      </c>
      <c r="I332" s="175"/>
      <c r="J332" s="175">
        <f>ROUND(I332*H332,2)</f>
        <v>0</v>
      </c>
      <c r="K332" s="172" t="s">
        <v>133</v>
      </c>
      <c r="L332" s="176"/>
      <c r="M332" s="177" t="s">
        <v>3</v>
      </c>
      <c r="N332" s="178" t="s">
        <v>43</v>
      </c>
      <c r="O332" s="145">
        <v>0</v>
      </c>
      <c r="P332" s="145">
        <f>O332*H332</f>
        <v>0</v>
      </c>
      <c r="Q332" s="145">
        <v>2.9999999999999997E-4</v>
      </c>
      <c r="R332" s="145">
        <f>Q332*H332</f>
        <v>0.13384349999999998</v>
      </c>
      <c r="S332" s="145">
        <v>0</v>
      </c>
      <c r="T332" s="146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47" t="s">
        <v>173</v>
      </c>
      <c r="AT332" s="147" t="s">
        <v>179</v>
      </c>
      <c r="AU332" s="147" t="s">
        <v>135</v>
      </c>
      <c r="AY332" s="19" t="s">
        <v>127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9" t="s">
        <v>135</v>
      </c>
      <c r="BK332" s="148">
        <f>ROUND(I332*H332,2)</f>
        <v>0</v>
      </c>
      <c r="BL332" s="19" t="s">
        <v>134</v>
      </c>
      <c r="BM332" s="147" t="s">
        <v>431</v>
      </c>
    </row>
    <row r="333" spans="1:65" s="14" customFormat="1">
      <c r="B333" s="156"/>
      <c r="D333" s="150" t="s">
        <v>137</v>
      </c>
      <c r="E333" s="157" t="s">
        <v>3</v>
      </c>
      <c r="F333" s="158" t="s">
        <v>432</v>
      </c>
      <c r="H333" s="159">
        <v>424.9</v>
      </c>
      <c r="L333" s="156"/>
      <c r="M333" s="160"/>
      <c r="N333" s="161"/>
      <c r="O333" s="161"/>
      <c r="P333" s="161"/>
      <c r="Q333" s="161"/>
      <c r="R333" s="161"/>
      <c r="S333" s="161"/>
      <c r="T333" s="162"/>
      <c r="AT333" s="157" t="s">
        <v>137</v>
      </c>
      <c r="AU333" s="157" t="s">
        <v>135</v>
      </c>
      <c r="AV333" s="14" t="s">
        <v>135</v>
      </c>
      <c r="AW333" s="14" t="s">
        <v>33</v>
      </c>
      <c r="AX333" s="14" t="s">
        <v>79</v>
      </c>
      <c r="AY333" s="157" t="s">
        <v>127</v>
      </c>
    </row>
    <row r="334" spans="1:65" s="14" customFormat="1">
      <c r="B334" s="156"/>
      <c r="D334" s="150" t="s">
        <v>137</v>
      </c>
      <c r="F334" s="158" t="s">
        <v>412</v>
      </c>
      <c r="H334" s="159">
        <v>446.14499999999998</v>
      </c>
      <c r="L334" s="156"/>
      <c r="M334" s="160"/>
      <c r="N334" s="161"/>
      <c r="O334" s="161"/>
      <c r="P334" s="161"/>
      <c r="Q334" s="161"/>
      <c r="R334" s="161"/>
      <c r="S334" s="161"/>
      <c r="T334" s="162"/>
      <c r="AT334" s="157" t="s">
        <v>137</v>
      </c>
      <c r="AU334" s="157" t="s">
        <v>135</v>
      </c>
      <c r="AV334" s="14" t="s">
        <v>135</v>
      </c>
      <c r="AW334" s="14" t="s">
        <v>4</v>
      </c>
      <c r="AX334" s="14" t="s">
        <v>79</v>
      </c>
      <c r="AY334" s="157" t="s">
        <v>127</v>
      </c>
    </row>
    <row r="335" spans="1:65" s="2" customFormat="1" ht="24" customHeight="1">
      <c r="A335" s="31"/>
      <c r="B335" s="136"/>
      <c r="C335" s="170" t="s">
        <v>433</v>
      </c>
      <c r="D335" s="170" t="s">
        <v>179</v>
      </c>
      <c r="E335" s="171" t="s">
        <v>434</v>
      </c>
      <c r="F335" s="172" t="s">
        <v>435</v>
      </c>
      <c r="G335" s="173" t="s">
        <v>275</v>
      </c>
      <c r="H335" s="174">
        <v>169.155</v>
      </c>
      <c r="I335" s="175"/>
      <c r="J335" s="175">
        <f>ROUND(I335*H335,2)</f>
        <v>0</v>
      </c>
      <c r="K335" s="172" t="s">
        <v>133</v>
      </c>
      <c r="L335" s="176"/>
      <c r="M335" s="177" t="s">
        <v>3</v>
      </c>
      <c r="N335" s="178" t="s">
        <v>43</v>
      </c>
      <c r="O335" s="145">
        <v>0</v>
      </c>
      <c r="P335" s="145">
        <f>O335*H335</f>
        <v>0</v>
      </c>
      <c r="Q335" s="145">
        <v>2.0000000000000001E-4</v>
      </c>
      <c r="R335" s="145">
        <f>Q335*H335</f>
        <v>3.3831E-2</v>
      </c>
      <c r="S335" s="145">
        <v>0</v>
      </c>
      <c r="T335" s="146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47" t="s">
        <v>173</v>
      </c>
      <c r="AT335" s="147" t="s">
        <v>179</v>
      </c>
      <c r="AU335" s="147" t="s">
        <v>135</v>
      </c>
      <c r="AY335" s="19" t="s">
        <v>127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9" t="s">
        <v>135</v>
      </c>
      <c r="BK335" s="148">
        <f>ROUND(I335*H335,2)</f>
        <v>0</v>
      </c>
      <c r="BL335" s="19" t="s">
        <v>134</v>
      </c>
      <c r="BM335" s="147" t="s">
        <v>436</v>
      </c>
    </row>
    <row r="336" spans="1:65" s="14" customFormat="1">
      <c r="B336" s="156"/>
      <c r="D336" s="150" t="s">
        <v>137</v>
      </c>
      <c r="E336" s="157" t="s">
        <v>3</v>
      </c>
      <c r="F336" s="158" t="s">
        <v>282</v>
      </c>
      <c r="H336" s="159">
        <v>40.799999999999997</v>
      </c>
      <c r="L336" s="156"/>
      <c r="M336" s="160"/>
      <c r="N336" s="161"/>
      <c r="O336" s="161"/>
      <c r="P336" s="161"/>
      <c r="Q336" s="161"/>
      <c r="R336" s="161"/>
      <c r="S336" s="161"/>
      <c r="T336" s="162"/>
      <c r="AT336" s="157" t="s">
        <v>137</v>
      </c>
      <c r="AU336" s="157" t="s">
        <v>135</v>
      </c>
      <c r="AV336" s="14" t="s">
        <v>135</v>
      </c>
      <c r="AW336" s="14" t="s">
        <v>33</v>
      </c>
      <c r="AX336" s="14" t="s">
        <v>71</v>
      </c>
      <c r="AY336" s="157" t="s">
        <v>127</v>
      </c>
    </row>
    <row r="337" spans="1:65" s="14" customFormat="1">
      <c r="B337" s="156"/>
      <c r="D337" s="150" t="s">
        <v>137</v>
      </c>
      <c r="E337" s="157" t="s">
        <v>3</v>
      </c>
      <c r="F337" s="158" t="s">
        <v>283</v>
      </c>
      <c r="H337" s="159">
        <v>54</v>
      </c>
      <c r="L337" s="156"/>
      <c r="M337" s="160"/>
      <c r="N337" s="161"/>
      <c r="O337" s="161"/>
      <c r="P337" s="161"/>
      <c r="Q337" s="161"/>
      <c r="R337" s="161"/>
      <c r="S337" s="161"/>
      <c r="T337" s="162"/>
      <c r="AT337" s="157" t="s">
        <v>137</v>
      </c>
      <c r="AU337" s="157" t="s">
        <v>135</v>
      </c>
      <c r="AV337" s="14" t="s">
        <v>135</v>
      </c>
      <c r="AW337" s="14" t="s">
        <v>33</v>
      </c>
      <c r="AX337" s="14" t="s">
        <v>71</v>
      </c>
      <c r="AY337" s="157" t="s">
        <v>127</v>
      </c>
    </row>
    <row r="338" spans="1:65" s="14" customFormat="1">
      <c r="B338" s="156"/>
      <c r="D338" s="150" t="s">
        <v>137</v>
      </c>
      <c r="E338" s="157" t="s">
        <v>3</v>
      </c>
      <c r="F338" s="158" t="s">
        <v>284</v>
      </c>
      <c r="H338" s="159">
        <v>7.2</v>
      </c>
      <c r="L338" s="156"/>
      <c r="M338" s="160"/>
      <c r="N338" s="161"/>
      <c r="O338" s="161"/>
      <c r="P338" s="161"/>
      <c r="Q338" s="161"/>
      <c r="R338" s="161"/>
      <c r="S338" s="161"/>
      <c r="T338" s="162"/>
      <c r="AT338" s="157" t="s">
        <v>137</v>
      </c>
      <c r="AU338" s="157" t="s">
        <v>135</v>
      </c>
      <c r="AV338" s="14" t="s">
        <v>135</v>
      </c>
      <c r="AW338" s="14" t="s">
        <v>33</v>
      </c>
      <c r="AX338" s="14" t="s">
        <v>71</v>
      </c>
      <c r="AY338" s="157" t="s">
        <v>127</v>
      </c>
    </row>
    <row r="339" spans="1:65" s="14" customFormat="1">
      <c r="B339" s="156"/>
      <c r="D339" s="150" t="s">
        <v>137</v>
      </c>
      <c r="E339" s="157" t="s">
        <v>3</v>
      </c>
      <c r="F339" s="158" t="s">
        <v>437</v>
      </c>
      <c r="H339" s="159">
        <v>35.700000000000003</v>
      </c>
      <c r="L339" s="156"/>
      <c r="M339" s="160"/>
      <c r="N339" s="161"/>
      <c r="O339" s="161"/>
      <c r="P339" s="161"/>
      <c r="Q339" s="161"/>
      <c r="R339" s="161"/>
      <c r="S339" s="161"/>
      <c r="T339" s="162"/>
      <c r="AT339" s="157" t="s">
        <v>137</v>
      </c>
      <c r="AU339" s="157" t="s">
        <v>135</v>
      </c>
      <c r="AV339" s="14" t="s">
        <v>135</v>
      </c>
      <c r="AW339" s="14" t="s">
        <v>33</v>
      </c>
      <c r="AX339" s="14" t="s">
        <v>71</v>
      </c>
      <c r="AY339" s="157" t="s">
        <v>127</v>
      </c>
    </row>
    <row r="340" spans="1:65" s="14" customFormat="1">
      <c r="B340" s="156"/>
      <c r="D340" s="150" t="s">
        <v>137</v>
      </c>
      <c r="E340" s="157" t="s">
        <v>3</v>
      </c>
      <c r="F340" s="158" t="s">
        <v>438</v>
      </c>
      <c r="H340" s="159">
        <v>9</v>
      </c>
      <c r="L340" s="156"/>
      <c r="M340" s="160"/>
      <c r="N340" s="161"/>
      <c r="O340" s="161"/>
      <c r="P340" s="161"/>
      <c r="Q340" s="161"/>
      <c r="R340" s="161"/>
      <c r="S340" s="161"/>
      <c r="T340" s="162"/>
      <c r="AT340" s="157" t="s">
        <v>137</v>
      </c>
      <c r="AU340" s="157" t="s">
        <v>135</v>
      </c>
      <c r="AV340" s="14" t="s">
        <v>135</v>
      </c>
      <c r="AW340" s="14" t="s">
        <v>33</v>
      </c>
      <c r="AX340" s="14" t="s">
        <v>71</v>
      </c>
      <c r="AY340" s="157" t="s">
        <v>127</v>
      </c>
    </row>
    <row r="341" spans="1:65" s="14" customFormat="1">
      <c r="B341" s="156"/>
      <c r="D341" s="150" t="s">
        <v>137</v>
      </c>
      <c r="E341" s="157" t="s">
        <v>3</v>
      </c>
      <c r="F341" s="158" t="s">
        <v>439</v>
      </c>
      <c r="H341" s="159">
        <v>14.4</v>
      </c>
      <c r="L341" s="156"/>
      <c r="M341" s="160"/>
      <c r="N341" s="161"/>
      <c r="O341" s="161"/>
      <c r="P341" s="161"/>
      <c r="Q341" s="161"/>
      <c r="R341" s="161"/>
      <c r="S341" s="161"/>
      <c r="T341" s="162"/>
      <c r="AT341" s="157" t="s">
        <v>137</v>
      </c>
      <c r="AU341" s="157" t="s">
        <v>135</v>
      </c>
      <c r="AV341" s="14" t="s">
        <v>135</v>
      </c>
      <c r="AW341" s="14" t="s">
        <v>33</v>
      </c>
      <c r="AX341" s="14" t="s">
        <v>71</v>
      </c>
      <c r="AY341" s="157" t="s">
        <v>127</v>
      </c>
    </row>
    <row r="342" spans="1:65" s="15" customFormat="1">
      <c r="B342" s="163"/>
      <c r="D342" s="150" t="s">
        <v>137</v>
      </c>
      <c r="E342" s="164" t="s">
        <v>3</v>
      </c>
      <c r="F342" s="165" t="s">
        <v>142</v>
      </c>
      <c r="H342" s="166">
        <v>161.1</v>
      </c>
      <c r="L342" s="163"/>
      <c r="M342" s="167"/>
      <c r="N342" s="168"/>
      <c r="O342" s="168"/>
      <c r="P342" s="168"/>
      <c r="Q342" s="168"/>
      <c r="R342" s="168"/>
      <c r="S342" s="168"/>
      <c r="T342" s="169"/>
      <c r="AT342" s="164" t="s">
        <v>137</v>
      </c>
      <c r="AU342" s="164" t="s">
        <v>135</v>
      </c>
      <c r="AV342" s="15" t="s">
        <v>134</v>
      </c>
      <c r="AW342" s="15" t="s">
        <v>33</v>
      </c>
      <c r="AX342" s="15" t="s">
        <v>79</v>
      </c>
      <c r="AY342" s="164" t="s">
        <v>127</v>
      </c>
    </row>
    <row r="343" spans="1:65" s="14" customFormat="1">
      <c r="B343" s="156"/>
      <c r="D343" s="150" t="s">
        <v>137</v>
      </c>
      <c r="F343" s="158" t="s">
        <v>440</v>
      </c>
      <c r="H343" s="159">
        <v>169.155</v>
      </c>
      <c r="L343" s="156"/>
      <c r="M343" s="160"/>
      <c r="N343" s="161"/>
      <c r="O343" s="161"/>
      <c r="P343" s="161"/>
      <c r="Q343" s="161"/>
      <c r="R343" s="161"/>
      <c r="S343" s="161"/>
      <c r="T343" s="162"/>
      <c r="AT343" s="157" t="s">
        <v>137</v>
      </c>
      <c r="AU343" s="157" t="s">
        <v>135</v>
      </c>
      <c r="AV343" s="14" t="s">
        <v>135</v>
      </c>
      <c r="AW343" s="14" t="s">
        <v>4</v>
      </c>
      <c r="AX343" s="14" t="s">
        <v>79</v>
      </c>
      <c r="AY343" s="157" t="s">
        <v>127</v>
      </c>
    </row>
    <row r="344" spans="1:65" s="2" customFormat="1" ht="24" customHeight="1">
      <c r="A344" s="31"/>
      <c r="B344" s="136"/>
      <c r="C344" s="137" t="s">
        <v>441</v>
      </c>
      <c r="D344" s="137" t="s">
        <v>129</v>
      </c>
      <c r="E344" s="138" t="s">
        <v>442</v>
      </c>
      <c r="F344" s="139" t="s">
        <v>443</v>
      </c>
      <c r="G344" s="140" t="s">
        <v>132</v>
      </c>
      <c r="H344" s="141">
        <v>1161.81</v>
      </c>
      <c r="I344" s="142"/>
      <c r="J344" s="142">
        <f>ROUND(I344*H344,2)</f>
        <v>0</v>
      </c>
      <c r="K344" s="139" t="s">
        <v>133</v>
      </c>
      <c r="L344" s="32"/>
      <c r="M344" s="143" t="s">
        <v>3</v>
      </c>
      <c r="N344" s="144" t="s">
        <v>43</v>
      </c>
      <c r="O344" s="145">
        <v>7.0999999999999994E-2</v>
      </c>
      <c r="P344" s="145">
        <f>O344*H344</f>
        <v>82.488509999999991</v>
      </c>
      <c r="Q344" s="145">
        <v>4.8574999999999998E-3</v>
      </c>
      <c r="R344" s="145">
        <f>Q344*H344</f>
        <v>5.6434920749999993</v>
      </c>
      <c r="S344" s="145">
        <v>0</v>
      </c>
      <c r="T344" s="146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7" t="s">
        <v>134</v>
      </c>
      <c r="AT344" s="147" t="s">
        <v>129</v>
      </c>
      <c r="AU344" s="147" t="s">
        <v>135</v>
      </c>
      <c r="AY344" s="19" t="s">
        <v>127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9" t="s">
        <v>135</v>
      </c>
      <c r="BK344" s="148">
        <f>ROUND(I344*H344,2)</f>
        <v>0</v>
      </c>
      <c r="BL344" s="19" t="s">
        <v>134</v>
      </c>
      <c r="BM344" s="147" t="s">
        <v>444</v>
      </c>
    </row>
    <row r="345" spans="1:65" s="13" customFormat="1">
      <c r="B345" s="149"/>
      <c r="D345" s="150" t="s">
        <v>137</v>
      </c>
      <c r="E345" s="151" t="s">
        <v>3</v>
      </c>
      <c r="F345" s="152" t="s">
        <v>138</v>
      </c>
      <c r="H345" s="151" t="s">
        <v>3</v>
      </c>
      <c r="L345" s="149"/>
      <c r="M345" s="153"/>
      <c r="N345" s="154"/>
      <c r="O345" s="154"/>
      <c r="P345" s="154"/>
      <c r="Q345" s="154"/>
      <c r="R345" s="154"/>
      <c r="S345" s="154"/>
      <c r="T345" s="155"/>
      <c r="AT345" s="151" t="s">
        <v>137</v>
      </c>
      <c r="AU345" s="151" t="s">
        <v>135</v>
      </c>
      <c r="AV345" s="13" t="s">
        <v>79</v>
      </c>
      <c r="AW345" s="13" t="s">
        <v>33</v>
      </c>
      <c r="AX345" s="13" t="s">
        <v>71</v>
      </c>
      <c r="AY345" s="151" t="s">
        <v>127</v>
      </c>
    </row>
    <row r="346" spans="1:65" s="14" customFormat="1">
      <c r="B346" s="156"/>
      <c r="D346" s="150" t="s">
        <v>137</v>
      </c>
      <c r="E346" s="157" t="s">
        <v>3</v>
      </c>
      <c r="F346" s="158" t="s">
        <v>445</v>
      </c>
      <c r="H346" s="159">
        <v>1161.81</v>
      </c>
      <c r="L346" s="156"/>
      <c r="M346" s="160"/>
      <c r="N346" s="161"/>
      <c r="O346" s="161"/>
      <c r="P346" s="161"/>
      <c r="Q346" s="161"/>
      <c r="R346" s="161"/>
      <c r="S346" s="161"/>
      <c r="T346" s="162"/>
      <c r="AT346" s="157" t="s">
        <v>137</v>
      </c>
      <c r="AU346" s="157" t="s">
        <v>135</v>
      </c>
      <c r="AV346" s="14" t="s">
        <v>135</v>
      </c>
      <c r="AW346" s="14" t="s">
        <v>33</v>
      </c>
      <c r="AX346" s="14" t="s">
        <v>79</v>
      </c>
      <c r="AY346" s="157" t="s">
        <v>127</v>
      </c>
    </row>
    <row r="347" spans="1:65" s="2" customFormat="1" ht="36" customHeight="1">
      <c r="A347" s="31"/>
      <c r="B347" s="136"/>
      <c r="C347" s="137" t="s">
        <v>446</v>
      </c>
      <c r="D347" s="137" t="s">
        <v>129</v>
      </c>
      <c r="E347" s="138" t="s">
        <v>447</v>
      </c>
      <c r="F347" s="139" t="s">
        <v>448</v>
      </c>
      <c r="G347" s="140" t="s">
        <v>132</v>
      </c>
      <c r="H347" s="141">
        <v>62.631</v>
      </c>
      <c r="I347" s="142"/>
      <c r="J347" s="142">
        <f>ROUND(I347*H347,2)</f>
        <v>0</v>
      </c>
      <c r="K347" s="139" t="s">
        <v>133</v>
      </c>
      <c r="L347" s="32"/>
      <c r="M347" s="143" t="s">
        <v>3</v>
      </c>
      <c r="N347" s="144" t="s">
        <v>43</v>
      </c>
      <c r="O347" s="145">
        <v>0.29399999999999998</v>
      </c>
      <c r="P347" s="145">
        <f>O347*H347</f>
        <v>18.413513999999999</v>
      </c>
      <c r="Q347" s="145">
        <v>6.28E-3</v>
      </c>
      <c r="R347" s="145">
        <f>Q347*H347</f>
        <v>0.39332267999999998</v>
      </c>
      <c r="S347" s="145">
        <v>0</v>
      </c>
      <c r="T347" s="146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47" t="s">
        <v>134</v>
      </c>
      <c r="AT347" s="147" t="s">
        <v>129</v>
      </c>
      <c r="AU347" s="147" t="s">
        <v>135</v>
      </c>
      <c r="AY347" s="19" t="s">
        <v>127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9" t="s">
        <v>135</v>
      </c>
      <c r="BK347" s="148">
        <f>ROUND(I347*H347,2)</f>
        <v>0</v>
      </c>
      <c r="BL347" s="19" t="s">
        <v>134</v>
      </c>
      <c r="BM347" s="147" t="s">
        <v>449</v>
      </c>
    </row>
    <row r="348" spans="1:65" s="13" customFormat="1">
      <c r="B348" s="149"/>
      <c r="D348" s="150" t="s">
        <v>137</v>
      </c>
      <c r="E348" s="151" t="s">
        <v>3</v>
      </c>
      <c r="F348" s="152" t="s">
        <v>138</v>
      </c>
      <c r="H348" s="151" t="s">
        <v>3</v>
      </c>
      <c r="L348" s="149"/>
      <c r="M348" s="153"/>
      <c r="N348" s="154"/>
      <c r="O348" s="154"/>
      <c r="P348" s="154"/>
      <c r="Q348" s="154"/>
      <c r="R348" s="154"/>
      <c r="S348" s="154"/>
      <c r="T348" s="155"/>
      <c r="AT348" s="151" t="s">
        <v>137</v>
      </c>
      <c r="AU348" s="151" t="s">
        <v>135</v>
      </c>
      <c r="AV348" s="13" t="s">
        <v>79</v>
      </c>
      <c r="AW348" s="13" t="s">
        <v>33</v>
      </c>
      <c r="AX348" s="13" t="s">
        <v>71</v>
      </c>
      <c r="AY348" s="151" t="s">
        <v>127</v>
      </c>
    </row>
    <row r="349" spans="1:65" s="13" customFormat="1">
      <c r="B349" s="149"/>
      <c r="D349" s="150" t="s">
        <v>137</v>
      </c>
      <c r="E349" s="151" t="s">
        <v>3</v>
      </c>
      <c r="F349" s="152" t="s">
        <v>450</v>
      </c>
      <c r="H349" s="151" t="s">
        <v>3</v>
      </c>
      <c r="L349" s="149"/>
      <c r="M349" s="153"/>
      <c r="N349" s="154"/>
      <c r="O349" s="154"/>
      <c r="P349" s="154"/>
      <c r="Q349" s="154"/>
      <c r="R349" s="154"/>
      <c r="S349" s="154"/>
      <c r="T349" s="155"/>
      <c r="AT349" s="151" t="s">
        <v>137</v>
      </c>
      <c r="AU349" s="151" t="s">
        <v>135</v>
      </c>
      <c r="AV349" s="13" t="s">
        <v>79</v>
      </c>
      <c r="AW349" s="13" t="s">
        <v>33</v>
      </c>
      <c r="AX349" s="13" t="s">
        <v>71</v>
      </c>
      <c r="AY349" s="151" t="s">
        <v>127</v>
      </c>
    </row>
    <row r="350" spans="1:65" s="14" customFormat="1">
      <c r="B350" s="156"/>
      <c r="D350" s="150" t="s">
        <v>137</v>
      </c>
      <c r="E350" s="157" t="s">
        <v>3</v>
      </c>
      <c r="F350" s="158" t="s">
        <v>451</v>
      </c>
      <c r="H350" s="159">
        <v>72.343000000000004</v>
      </c>
      <c r="L350" s="156"/>
      <c r="M350" s="160"/>
      <c r="N350" s="161"/>
      <c r="O350" s="161"/>
      <c r="P350" s="161"/>
      <c r="Q350" s="161"/>
      <c r="R350" s="161"/>
      <c r="S350" s="161"/>
      <c r="T350" s="162"/>
      <c r="AT350" s="157" t="s">
        <v>137</v>
      </c>
      <c r="AU350" s="157" t="s">
        <v>135</v>
      </c>
      <c r="AV350" s="14" t="s">
        <v>135</v>
      </c>
      <c r="AW350" s="14" t="s">
        <v>33</v>
      </c>
      <c r="AX350" s="14" t="s">
        <v>71</v>
      </c>
      <c r="AY350" s="157" t="s">
        <v>127</v>
      </c>
    </row>
    <row r="351" spans="1:65" s="14" customFormat="1">
      <c r="B351" s="156"/>
      <c r="D351" s="150" t="s">
        <v>137</v>
      </c>
      <c r="E351" s="157" t="s">
        <v>3</v>
      </c>
      <c r="F351" s="158" t="s">
        <v>452</v>
      </c>
      <c r="H351" s="159">
        <v>-28.13</v>
      </c>
      <c r="L351" s="156"/>
      <c r="M351" s="160"/>
      <c r="N351" s="161"/>
      <c r="O351" s="161"/>
      <c r="P351" s="161"/>
      <c r="Q351" s="161"/>
      <c r="R351" s="161"/>
      <c r="S351" s="161"/>
      <c r="T351" s="162"/>
      <c r="AT351" s="157" t="s">
        <v>137</v>
      </c>
      <c r="AU351" s="157" t="s">
        <v>135</v>
      </c>
      <c r="AV351" s="14" t="s">
        <v>135</v>
      </c>
      <c r="AW351" s="14" t="s">
        <v>33</v>
      </c>
      <c r="AX351" s="14" t="s">
        <v>71</v>
      </c>
      <c r="AY351" s="157" t="s">
        <v>127</v>
      </c>
    </row>
    <row r="352" spans="1:65" s="13" customFormat="1">
      <c r="B352" s="149"/>
      <c r="D352" s="150" t="s">
        <v>137</v>
      </c>
      <c r="E352" s="151" t="s">
        <v>3</v>
      </c>
      <c r="F352" s="152" t="s">
        <v>453</v>
      </c>
      <c r="H352" s="151" t="s">
        <v>3</v>
      </c>
      <c r="L352" s="149"/>
      <c r="M352" s="153"/>
      <c r="N352" s="154"/>
      <c r="O352" s="154"/>
      <c r="P352" s="154"/>
      <c r="Q352" s="154"/>
      <c r="R352" s="154"/>
      <c r="S352" s="154"/>
      <c r="T352" s="155"/>
      <c r="AT352" s="151" t="s">
        <v>137</v>
      </c>
      <c r="AU352" s="151" t="s">
        <v>135</v>
      </c>
      <c r="AV352" s="13" t="s">
        <v>79</v>
      </c>
      <c r="AW352" s="13" t="s">
        <v>33</v>
      </c>
      <c r="AX352" s="13" t="s">
        <v>71</v>
      </c>
      <c r="AY352" s="151" t="s">
        <v>127</v>
      </c>
    </row>
    <row r="353" spans="1:65" s="14" customFormat="1">
      <c r="B353" s="156"/>
      <c r="D353" s="150" t="s">
        <v>137</v>
      </c>
      <c r="E353" s="157" t="s">
        <v>3</v>
      </c>
      <c r="F353" s="158" t="s">
        <v>454</v>
      </c>
      <c r="H353" s="159">
        <v>3.45</v>
      </c>
      <c r="L353" s="156"/>
      <c r="M353" s="160"/>
      <c r="N353" s="161"/>
      <c r="O353" s="161"/>
      <c r="P353" s="161"/>
      <c r="Q353" s="161"/>
      <c r="R353" s="161"/>
      <c r="S353" s="161"/>
      <c r="T353" s="162"/>
      <c r="AT353" s="157" t="s">
        <v>137</v>
      </c>
      <c r="AU353" s="157" t="s">
        <v>135</v>
      </c>
      <c r="AV353" s="14" t="s">
        <v>135</v>
      </c>
      <c r="AW353" s="14" t="s">
        <v>33</v>
      </c>
      <c r="AX353" s="14" t="s">
        <v>71</v>
      </c>
      <c r="AY353" s="157" t="s">
        <v>127</v>
      </c>
    </row>
    <row r="354" spans="1:65" s="14" customFormat="1">
      <c r="B354" s="156"/>
      <c r="D354" s="150" t="s">
        <v>137</v>
      </c>
      <c r="E354" s="157" t="s">
        <v>3</v>
      </c>
      <c r="F354" s="158" t="s">
        <v>455</v>
      </c>
      <c r="H354" s="159">
        <v>4.968</v>
      </c>
      <c r="L354" s="156"/>
      <c r="M354" s="160"/>
      <c r="N354" s="161"/>
      <c r="O354" s="161"/>
      <c r="P354" s="161"/>
      <c r="Q354" s="161"/>
      <c r="R354" s="161"/>
      <c r="S354" s="161"/>
      <c r="T354" s="162"/>
      <c r="AT354" s="157" t="s">
        <v>137</v>
      </c>
      <c r="AU354" s="157" t="s">
        <v>135</v>
      </c>
      <c r="AV354" s="14" t="s">
        <v>135</v>
      </c>
      <c r="AW354" s="14" t="s">
        <v>33</v>
      </c>
      <c r="AX354" s="14" t="s">
        <v>71</v>
      </c>
      <c r="AY354" s="157" t="s">
        <v>127</v>
      </c>
    </row>
    <row r="355" spans="1:65" s="13" customFormat="1">
      <c r="B355" s="149"/>
      <c r="D355" s="150" t="s">
        <v>137</v>
      </c>
      <c r="E355" s="151" t="s">
        <v>3</v>
      </c>
      <c r="F355" s="152" t="s">
        <v>250</v>
      </c>
      <c r="H355" s="151" t="s">
        <v>3</v>
      </c>
      <c r="L355" s="149"/>
      <c r="M355" s="153"/>
      <c r="N355" s="154"/>
      <c r="O355" s="154"/>
      <c r="P355" s="154"/>
      <c r="Q355" s="154"/>
      <c r="R355" s="154"/>
      <c r="S355" s="154"/>
      <c r="T355" s="155"/>
      <c r="AT355" s="151" t="s">
        <v>137</v>
      </c>
      <c r="AU355" s="151" t="s">
        <v>135</v>
      </c>
      <c r="AV355" s="13" t="s">
        <v>79</v>
      </c>
      <c r="AW355" s="13" t="s">
        <v>33</v>
      </c>
      <c r="AX355" s="13" t="s">
        <v>71</v>
      </c>
      <c r="AY355" s="151" t="s">
        <v>127</v>
      </c>
    </row>
    <row r="356" spans="1:65" s="14" customFormat="1">
      <c r="B356" s="156"/>
      <c r="D356" s="150" t="s">
        <v>137</v>
      </c>
      <c r="E356" s="157" t="s">
        <v>3</v>
      </c>
      <c r="F356" s="158" t="s">
        <v>251</v>
      </c>
      <c r="H356" s="159">
        <v>2</v>
      </c>
      <c r="L356" s="156"/>
      <c r="M356" s="160"/>
      <c r="N356" s="161"/>
      <c r="O356" s="161"/>
      <c r="P356" s="161"/>
      <c r="Q356" s="161"/>
      <c r="R356" s="161"/>
      <c r="S356" s="161"/>
      <c r="T356" s="162"/>
      <c r="AT356" s="157" t="s">
        <v>137</v>
      </c>
      <c r="AU356" s="157" t="s">
        <v>135</v>
      </c>
      <c r="AV356" s="14" t="s">
        <v>135</v>
      </c>
      <c r="AW356" s="14" t="s">
        <v>33</v>
      </c>
      <c r="AX356" s="14" t="s">
        <v>71</v>
      </c>
      <c r="AY356" s="157" t="s">
        <v>127</v>
      </c>
    </row>
    <row r="357" spans="1:65" s="13" customFormat="1">
      <c r="B357" s="149"/>
      <c r="D357" s="150" t="s">
        <v>137</v>
      </c>
      <c r="E357" s="151" t="s">
        <v>3</v>
      </c>
      <c r="F357" s="152" t="s">
        <v>254</v>
      </c>
      <c r="H357" s="151" t="s">
        <v>3</v>
      </c>
      <c r="L357" s="149"/>
      <c r="M357" s="153"/>
      <c r="N357" s="154"/>
      <c r="O357" s="154"/>
      <c r="P357" s="154"/>
      <c r="Q357" s="154"/>
      <c r="R357" s="154"/>
      <c r="S357" s="154"/>
      <c r="T357" s="155"/>
      <c r="AT357" s="151" t="s">
        <v>137</v>
      </c>
      <c r="AU357" s="151" t="s">
        <v>135</v>
      </c>
      <c r="AV357" s="13" t="s">
        <v>79</v>
      </c>
      <c r="AW357" s="13" t="s">
        <v>33</v>
      </c>
      <c r="AX357" s="13" t="s">
        <v>71</v>
      </c>
      <c r="AY357" s="151" t="s">
        <v>127</v>
      </c>
    </row>
    <row r="358" spans="1:65" s="14" customFormat="1">
      <c r="B358" s="156"/>
      <c r="D358" s="150" t="s">
        <v>137</v>
      </c>
      <c r="E358" s="157" t="s">
        <v>3</v>
      </c>
      <c r="F358" s="158" t="s">
        <v>255</v>
      </c>
      <c r="H358" s="159">
        <v>8</v>
      </c>
      <c r="L358" s="156"/>
      <c r="M358" s="160"/>
      <c r="N358" s="161"/>
      <c r="O358" s="161"/>
      <c r="P358" s="161"/>
      <c r="Q358" s="161"/>
      <c r="R358" s="161"/>
      <c r="S358" s="161"/>
      <c r="T358" s="162"/>
      <c r="AT358" s="157" t="s">
        <v>137</v>
      </c>
      <c r="AU358" s="157" t="s">
        <v>135</v>
      </c>
      <c r="AV358" s="14" t="s">
        <v>135</v>
      </c>
      <c r="AW358" s="14" t="s">
        <v>33</v>
      </c>
      <c r="AX358" s="14" t="s">
        <v>71</v>
      </c>
      <c r="AY358" s="157" t="s">
        <v>127</v>
      </c>
    </row>
    <row r="359" spans="1:65" s="15" customFormat="1">
      <c r="B359" s="163"/>
      <c r="D359" s="150" t="s">
        <v>137</v>
      </c>
      <c r="E359" s="164" t="s">
        <v>3</v>
      </c>
      <c r="F359" s="165" t="s">
        <v>142</v>
      </c>
      <c r="H359" s="166">
        <v>62.631</v>
      </c>
      <c r="L359" s="163"/>
      <c r="M359" s="167"/>
      <c r="N359" s="168"/>
      <c r="O359" s="168"/>
      <c r="P359" s="168"/>
      <c r="Q359" s="168"/>
      <c r="R359" s="168"/>
      <c r="S359" s="168"/>
      <c r="T359" s="169"/>
      <c r="AT359" s="164" t="s">
        <v>137</v>
      </c>
      <c r="AU359" s="164" t="s">
        <v>135</v>
      </c>
      <c r="AV359" s="15" t="s">
        <v>134</v>
      </c>
      <c r="AW359" s="15" t="s">
        <v>33</v>
      </c>
      <c r="AX359" s="15" t="s">
        <v>79</v>
      </c>
      <c r="AY359" s="164" t="s">
        <v>127</v>
      </c>
    </row>
    <row r="360" spans="1:65" s="2" customFormat="1" ht="36" customHeight="1">
      <c r="A360" s="31"/>
      <c r="B360" s="136"/>
      <c r="C360" s="137" t="s">
        <v>456</v>
      </c>
      <c r="D360" s="137" t="s">
        <v>129</v>
      </c>
      <c r="E360" s="138" t="s">
        <v>457</v>
      </c>
      <c r="F360" s="139" t="s">
        <v>458</v>
      </c>
      <c r="G360" s="140" t="s">
        <v>132</v>
      </c>
      <c r="H360" s="141">
        <v>1036.579</v>
      </c>
      <c r="I360" s="142"/>
      <c r="J360" s="142">
        <f>ROUND(I360*H360,2)</f>
        <v>0</v>
      </c>
      <c r="K360" s="139" t="s">
        <v>133</v>
      </c>
      <c r="L360" s="32"/>
      <c r="M360" s="143" t="s">
        <v>3</v>
      </c>
      <c r="N360" s="144" t="s">
        <v>43</v>
      </c>
      <c r="O360" s="145">
        <v>0.245</v>
      </c>
      <c r="P360" s="145">
        <f>O360*H360</f>
        <v>253.96185499999999</v>
      </c>
      <c r="Q360" s="145">
        <v>3.48E-3</v>
      </c>
      <c r="R360" s="145">
        <f>Q360*H360</f>
        <v>3.6072949199999997</v>
      </c>
      <c r="S360" s="145">
        <v>0</v>
      </c>
      <c r="T360" s="146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47" t="s">
        <v>134</v>
      </c>
      <c r="AT360" s="147" t="s">
        <v>129</v>
      </c>
      <c r="AU360" s="147" t="s">
        <v>135</v>
      </c>
      <c r="AY360" s="19" t="s">
        <v>127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9" t="s">
        <v>135</v>
      </c>
      <c r="BK360" s="148">
        <f>ROUND(I360*H360,2)</f>
        <v>0</v>
      </c>
      <c r="BL360" s="19" t="s">
        <v>134</v>
      </c>
      <c r="BM360" s="147" t="s">
        <v>459</v>
      </c>
    </row>
    <row r="361" spans="1:65" s="13" customFormat="1">
      <c r="B361" s="149"/>
      <c r="D361" s="150" t="s">
        <v>137</v>
      </c>
      <c r="E361" s="151" t="s">
        <v>3</v>
      </c>
      <c r="F361" s="152" t="s">
        <v>138</v>
      </c>
      <c r="H361" s="151" t="s">
        <v>3</v>
      </c>
      <c r="L361" s="149"/>
      <c r="M361" s="153"/>
      <c r="N361" s="154"/>
      <c r="O361" s="154"/>
      <c r="P361" s="154"/>
      <c r="Q361" s="154"/>
      <c r="R361" s="154"/>
      <c r="S361" s="154"/>
      <c r="T361" s="155"/>
      <c r="AT361" s="151" t="s">
        <v>137</v>
      </c>
      <c r="AU361" s="151" t="s">
        <v>135</v>
      </c>
      <c r="AV361" s="13" t="s">
        <v>79</v>
      </c>
      <c r="AW361" s="13" t="s">
        <v>33</v>
      </c>
      <c r="AX361" s="13" t="s">
        <v>71</v>
      </c>
      <c r="AY361" s="151" t="s">
        <v>127</v>
      </c>
    </row>
    <row r="362" spans="1:65" s="13" customFormat="1">
      <c r="B362" s="149"/>
      <c r="D362" s="150" t="s">
        <v>137</v>
      </c>
      <c r="E362" s="151" t="s">
        <v>3</v>
      </c>
      <c r="F362" s="152" t="s">
        <v>235</v>
      </c>
      <c r="H362" s="151" t="s">
        <v>3</v>
      </c>
      <c r="L362" s="149"/>
      <c r="M362" s="153"/>
      <c r="N362" s="154"/>
      <c r="O362" s="154"/>
      <c r="P362" s="154"/>
      <c r="Q362" s="154"/>
      <c r="R362" s="154"/>
      <c r="S362" s="154"/>
      <c r="T362" s="155"/>
      <c r="AT362" s="151" t="s">
        <v>137</v>
      </c>
      <c r="AU362" s="151" t="s">
        <v>135</v>
      </c>
      <c r="AV362" s="13" t="s">
        <v>79</v>
      </c>
      <c r="AW362" s="13" t="s">
        <v>33</v>
      </c>
      <c r="AX362" s="13" t="s">
        <v>71</v>
      </c>
      <c r="AY362" s="151" t="s">
        <v>127</v>
      </c>
    </row>
    <row r="363" spans="1:65" s="13" customFormat="1">
      <c r="B363" s="149"/>
      <c r="D363" s="150" t="s">
        <v>137</v>
      </c>
      <c r="E363" s="151" t="s">
        <v>3</v>
      </c>
      <c r="F363" s="152" t="s">
        <v>376</v>
      </c>
      <c r="H363" s="151" t="s">
        <v>3</v>
      </c>
      <c r="L363" s="149"/>
      <c r="M363" s="153"/>
      <c r="N363" s="154"/>
      <c r="O363" s="154"/>
      <c r="P363" s="154"/>
      <c r="Q363" s="154"/>
      <c r="R363" s="154"/>
      <c r="S363" s="154"/>
      <c r="T363" s="155"/>
      <c r="AT363" s="151" t="s">
        <v>137</v>
      </c>
      <c r="AU363" s="151" t="s">
        <v>135</v>
      </c>
      <c r="AV363" s="13" t="s">
        <v>79</v>
      </c>
      <c r="AW363" s="13" t="s">
        <v>33</v>
      </c>
      <c r="AX363" s="13" t="s">
        <v>71</v>
      </c>
      <c r="AY363" s="151" t="s">
        <v>127</v>
      </c>
    </row>
    <row r="364" spans="1:65" s="14" customFormat="1">
      <c r="B364" s="156"/>
      <c r="D364" s="150" t="s">
        <v>137</v>
      </c>
      <c r="E364" s="157" t="s">
        <v>3</v>
      </c>
      <c r="F364" s="158" t="s">
        <v>377</v>
      </c>
      <c r="H364" s="159">
        <v>742.41600000000005</v>
      </c>
      <c r="L364" s="156"/>
      <c r="M364" s="160"/>
      <c r="N364" s="161"/>
      <c r="O364" s="161"/>
      <c r="P364" s="161"/>
      <c r="Q364" s="161"/>
      <c r="R364" s="161"/>
      <c r="S364" s="161"/>
      <c r="T364" s="162"/>
      <c r="AT364" s="157" t="s">
        <v>137</v>
      </c>
      <c r="AU364" s="157" t="s">
        <v>135</v>
      </c>
      <c r="AV364" s="14" t="s">
        <v>135</v>
      </c>
      <c r="AW364" s="14" t="s">
        <v>33</v>
      </c>
      <c r="AX364" s="14" t="s">
        <v>71</v>
      </c>
      <c r="AY364" s="157" t="s">
        <v>127</v>
      </c>
    </row>
    <row r="365" spans="1:65" s="13" customFormat="1">
      <c r="B365" s="149"/>
      <c r="D365" s="150" t="s">
        <v>137</v>
      </c>
      <c r="E365" s="151" t="s">
        <v>3</v>
      </c>
      <c r="F365" s="152" t="s">
        <v>378</v>
      </c>
      <c r="H365" s="151" t="s">
        <v>3</v>
      </c>
      <c r="L365" s="149"/>
      <c r="M365" s="153"/>
      <c r="N365" s="154"/>
      <c r="O365" s="154"/>
      <c r="P365" s="154"/>
      <c r="Q365" s="154"/>
      <c r="R365" s="154"/>
      <c r="S365" s="154"/>
      <c r="T365" s="155"/>
      <c r="AT365" s="151" t="s">
        <v>137</v>
      </c>
      <c r="AU365" s="151" t="s">
        <v>135</v>
      </c>
      <c r="AV365" s="13" t="s">
        <v>79</v>
      </c>
      <c r="AW365" s="13" t="s">
        <v>33</v>
      </c>
      <c r="AX365" s="13" t="s">
        <v>71</v>
      </c>
      <c r="AY365" s="151" t="s">
        <v>127</v>
      </c>
    </row>
    <row r="366" spans="1:65" s="14" customFormat="1">
      <c r="B366" s="156"/>
      <c r="D366" s="150" t="s">
        <v>137</v>
      </c>
      <c r="E366" s="157" t="s">
        <v>3</v>
      </c>
      <c r="F366" s="158" t="s">
        <v>379</v>
      </c>
      <c r="H366" s="159">
        <v>80.837999999999994</v>
      </c>
      <c r="L366" s="156"/>
      <c r="M366" s="160"/>
      <c r="N366" s="161"/>
      <c r="O366" s="161"/>
      <c r="P366" s="161"/>
      <c r="Q366" s="161"/>
      <c r="R366" s="161"/>
      <c r="S366" s="161"/>
      <c r="T366" s="162"/>
      <c r="AT366" s="157" t="s">
        <v>137</v>
      </c>
      <c r="AU366" s="157" t="s">
        <v>135</v>
      </c>
      <c r="AV366" s="14" t="s">
        <v>135</v>
      </c>
      <c r="AW366" s="14" t="s">
        <v>33</v>
      </c>
      <c r="AX366" s="14" t="s">
        <v>71</v>
      </c>
      <c r="AY366" s="157" t="s">
        <v>127</v>
      </c>
    </row>
    <row r="367" spans="1:65" s="13" customFormat="1">
      <c r="B367" s="149"/>
      <c r="D367" s="150" t="s">
        <v>137</v>
      </c>
      <c r="E367" s="151" t="s">
        <v>3</v>
      </c>
      <c r="F367" s="152" t="s">
        <v>460</v>
      </c>
      <c r="H367" s="151" t="s">
        <v>3</v>
      </c>
      <c r="L367" s="149"/>
      <c r="M367" s="153"/>
      <c r="N367" s="154"/>
      <c r="O367" s="154"/>
      <c r="P367" s="154"/>
      <c r="Q367" s="154"/>
      <c r="R367" s="154"/>
      <c r="S367" s="154"/>
      <c r="T367" s="155"/>
      <c r="AT367" s="151" t="s">
        <v>137</v>
      </c>
      <c r="AU367" s="151" t="s">
        <v>135</v>
      </c>
      <c r="AV367" s="13" t="s">
        <v>79</v>
      </c>
      <c r="AW367" s="13" t="s">
        <v>33</v>
      </c>
      <c r="AX367" s="13" t="s">
        <v>71</v>
      </c>
      <c r="AY367" s="151" t="s">
        <v>127</v>
      </c>
    </row>
    <row r="368" spans="1:65" s="14" customFormat="1">
      <c r="B368" s="156"/>
      <c r="D368" s="150" t="s">
        <v>137</v>
      </c>
      <c r="E368" s="157" t="s">
        <v>3</v>
      </c>
      <c r="F368" s="158" t="s">
        <v>461</v>
      </c>
      <c r="H368" s="159">
        <v>7.65</v>
      </c>
      <c r="L368" s="156"/>
      <c r="M368" s="160"/>
      <c r="N368" s="161"/>
      <c r="O368" s="161"/>
      <c r="P368" s="161"/>
      <c r="Q368" s="161"/>
      <c r="R368" s="161"/>
      <c r="S368" s="161"/>
      <c r="T368" s="162"/>
      <c r="AT368" s="157" t="s">
        <v>137</v>
      </c>
      <c r="AU368" s="157" t="s">
        <v>135</v>
      </c>
      <c r="AV368" s="14" t="s">
        <v>135</v>
      </c>
      <c r="AW368" s="14" t="s">
        <v>33</v>
      </c>
      <c r="AX368" s="14" t="s">
        <v>71</v>
      </c>
      <c r="AY368" s="157" t="s">
        <v>127</v>
      </c>
    </row>
    <row r="369" spans="1:65" s="13" customFormat="1">
      <c r="B369" s="149"/>
      <c r="D369" s="150" t="s">
        <v>137</v>
      </c>
      <c r="E369" s="151" t="s">
        <v>3</v>
      </c>
      <c r="F369" s="152" t="s">
        <v>380</v>
      </c>
      <c r="H369" s="151" t="s">
        <v>3</v>
      </c>
      <c r="L369" s="149"/>
      <c r="M369" s="153"/>
      <c r="N369" s="154"/>
      <c r="O369" s="154"/>
      <c r="P369" s="154"/>
      <c r="Q369" s="154"/>
      <c r="R369" s="154"/>
      <c r="S369" s="154"/>
      <c r="T369" s="155"/>
      <c r="AT369" s="151" t="s">
        <v>137</v>
      </c>
      <c r="AU369" s="151" t="s">
        <v>135</v>
      </c>
      <c r="AV369" s="13" t="s">
        <v>79</v>
      </c>
      <c r="AW369" s="13" t="s">
        <v>33</v>
      </c>
      <c r="AX369" s="13" t="s">
        <v>71</v>
      </c>
      <c r="AY369" s="151" t="s">
        <v>127</v>
      </c>
    </row>
    <row r="370" spans="1:65" s="14" customFormat="1">
      <c r="B370" s="156"/>
      <c r="D370" s="150" t="s">
        <v>137</v>
      </c>
      <c r="E370" s="157" t="s">
        <v>3</v>
      </c>
      <c r="F370" s="158" t="s">
        <v>381</v>
      </c>
      <c r="H370" s="159">
        <v>62.506</v>
      </c>
      <c r="L370" s="156"/>
      <c r="M370" s="160"/>
      <c r="N370" s="161"/>
      <c r="O370" s="161"/>
      <c r="P370" s="161"/>
      <c r="Q370" s="161"/>
      <c r="R370" s="161"/>
      <c r="S370" s="161"/>
      <c r="T370" s="162"/>
      <c r="AT370" s="157" t="s">
        <v>137</v>
      </c>
      <c r="AU370" s="157" t="s">
        <v>135</v>
      </c>
      <c r="AV370" s="14" t="s">
        <v>135</v>
      </c>
      <c r="AW370" s="14" t="s">
        <v>33</v>
      </c>
      <c r="AX370" s="14" t="s">
        <v>71</v>
      </c>
      <c r="AY370" s="157" t="s">
        <v>127</v>
      </c>
    </row>
    <row r="371" spans="1:65" s="13" customFormat="1">
      <c r="B371" s="149"/>
      <c r="D371" s="150" t="s">
        <v>137</v>
      </c>
      <c r="E371" s="151" t="s">
        <v>3</v>
      </c>
      <c r="F371" s="152" t="s">
        <v>238</v>
      </c>
      <c r="H371" s="151" t="s">
        <v>3</v>
      </c>
      <c r="L371" s="149"/>
      <c r="M371" s="153"/>
      <c r="N371" s="154"/>
      <c r="O371" s="154"/>
      <c r="P371" s="154"/>
      <c r="Q371" s="154"/>
      <c r="R371" s="154"/>
      <c r="S371" s="154"/>
      <c r="T371" s="155"/>
      <c r="AT371" s="151" t="s">
        <v>137</v>
      </c>
      <c r="AU371" s="151" t="s">
        <v>135</v>
      </c>
      <c r="AV371" s="13" t="s">
        <v>79</v>
      </c>
      <c r="AW371" s="13" t="s">
        <v>33</v>
      </c>
      <c r="AX371" s="13" t="s">
        <v>71</v>
      </c>
      <c r="AY371" s="151" t="s">
        <v>127</v>
      </c>
    </row>
    <row r="372" spans="1:65" s="14" customFormat="1">
      <c r="B372" s="156"/>
      <c r="D372" s="150" t="s">
        <v>137</v>
      </c>
      <c r="E372" s="157" t="s">
        <v>3</v>
      </c>
      <c r="F372" s="158" t="s">
        <v>462</v>
      </c>
      <c r="H372" s="159">
        <v>29.568000000000001</v>
      </c>
      <c r="L372" s="156"/>
      <c r="M372" s="160"/>
      <c r="N372" s="161"/>
      <c r="O372" s="161"/>
      <c r="P372" s="161"/>
      <c r="Q372" s="161"/>
      <c r="R372" s="161"/>
      <c r="S372" s="161"/>
      <c r="T372" s="162"/>
      <c r="AT372" s="157" t="s">
        <v>137</v>
      </c>
      <c r="AU372" s="157" t="s">
        <v>135</v>
      </c>
      <c r="AV372" s="14" t="s">
        <v>135</v>
      </c>
      <c r="AW372" s="14" t="s">
        <v>33</v>
      </c>
      <c r="AX372" s="14" t="s">
        <v>71</v>
      </c>
      <c r="AY372" s="157" t="s">
        <v>127</v>
      </c>
    </row>
    <row r="373" spans="1:65" s="13" customFormat="1">
      <c r="B373" s="149"/>
      <c r="D373" s="150" t="s">
        <v>137</v>
      </c>
      <c r="E373" s="151" t="s">
        <v>3</v>
      </c>
      <c r="F373" s="152" t="s">
        <v>463</v>
      </c>
      <c r="H373" s="151" t="s">
        <v>3</v>
      </c>
      <c r="L373" s="149"/>
      <c r="M373" s="153"/>
      <c r="N373" s="154"/>
      <c r="O373" s="154"/>
      <c r="P373" s="154"/>
      <c r="Q373" s="154"/>
      <c r="R373" s="154"/>
      <c r="S373" s="154"/>
      <c r="T373" s="155"/>
      <c r="AT373" s="151" t="s">
        <v>137</v>
      </c>
      <c r="AU373" s="151" t="s">
        <v>135</v>
      </c>
      <c r="AV373" s="13" t="s">
        <v>79</v>
      </c>
      <c r="AW373" s="13" t="s">
        <v>33</v>
      </c>
      <c r="AX373" s="13" t="s">
        <v>71</v>
      </c>
      <c r="AY373" s="151" t="s">
        <v>127</v>
      </c>
    </row>
    <row r="374" spans="1:65" s="14" customFormat="1">
      <c r="B374" s="156"/>
      <c r="D374" s="150" t="s">
        <v>137</v>
      </c>
      <c r="E374" s="157" t="s">
        <v>3</v>
      </c>
      <c r="F374" s="158" t="s">
        <v>464</v>
      </c>
      <c r="H374" s="159">
        <v>26.622</v>
      </c>
      <c r="L374" s="156"/>
      <c r="M374" s="160"/>
      <c r="N374" s="161"/>
      <c r="O374" s="161"/>
      <c r="P374" s="161"/>
      <c r="Q374" s="161"/>
      <c r="R374" s="161"/>
      <c r="S374" s="161"/>
      <c r="T374" s="162"/>
      <c r="AT374" s="157" t="s">
        <v>137</v>
      </c>
      <c r="AU374" s="157" t="s">
        <v>135</v>
      </c>
      <c r="AV374" s="14" t="s">
        <v>135</v>
      </c>
      <c r="AW374" s="14" t="s">
        <v>33</v>
      </c>
      <c r="AX374" s="14" t="s">
        <v>71</v>
      </c>
      <c r="AY374" s="157" t="s">
        <v>127</v>
      </c>
    </row>
    <row r="375" spans="1:65" s="14" customFormat="1">
      <c r="B375" s="156"/>
      <c r="D375" s="150" t="s">
        <v>137</v>
      </c>
      <c r="E375" s="157" t="s">
        <v>3</v>
      </c>
      <c r="F375" s="158" t="s">
        <v>465</v>
      </c>
      <c r="H375" s="159">
        <v>41.76</v>
      </c>
      <c r="L375" s="156"/>
      <c r="M375" s="160"/>
      <c r="N375" s="161"/>
      <c r="O375" s="161"/>
      <c r="P375" s="161"/>
      <c r="Q375" s="161"/>
      <c r="R375" s="161"/>
      <c r="S375" s="161"/>
      <c r="T375" s="162"/>
      <c r="AT375" s="157" t="s">
        <v>137</v>
      </c>
      <c r="AU375" s="157" t="s">
        <v>135</v>
      </c>
      <c r="AV375" s="14" t="s">
        <v>135</v>
      </c>
      <c r="AW375" s="14" t="s">
        <v>33</v>
      </c>
      <c r="AX375" s="14" t="s">
        <v>71</v>
      </c>
      <c r="AY375" s="157" t="s">
        <v>127</v>
      </c>
    </row>
    <row r="376" spans="1:65" s="14" customFormat="1">
      <c r="B376" s="156"/>
      <c r="D376" s="150" t="s">
        <v>137</v>
      </c>
      <c r="E376" s="157" t="s">
        <v>3</v>
      </c>
      <c r="F376" s="158" t="s">
        <v>466</v>
      </c>
      <c r="H376" s="159">
        <v>7.3079999999999998</v>
      </c>
      <c r="L376" s="156"/>
      <c r="M376" s="160"/>
      <c r="N376" s="161"/>
      <c r="O376" s="161"/>
      <c r="P376" s="161"/>
      <c r="Q376" s="161"/>
      <c r="R376" s="161"/>
      <c r="S376" s="161"/>
      <c r="T376" s="162"/>
      <c r="AT376" s="157" t="s">
        <v>137</v>
      </c>
      <c r="AU376" s="157" t="s">
        <v>135</v>
      </c>
      <c r="AV376" s="14" t="s">
        <v>135</v>
      </c>
      <c r="AW376" s="14" t="s">
        <v>33</v>
      </c>
      <c r="AX376" s="14" t="s">
        <v>71</v>
      </c>
      <c r="AY376" s="157" t="s">
        <v>127</v>
      </c>
    </row>
    <row r="377" spans="1:65" s="14" customFormat="1">
      <c r="B377" s="156"/>
      <c r="D377" s="150" t="s">
        <v>137</v>
      </c>
      <c r="E377" s="157" t="s">
        <v>3</v>
      </c>
      <c r="F377" s="158" t="s">
        <v>467</v>
      </c>
      <c r="H377" s="159">
        <v>32.045000000000002</v>
      </c>
      <c r="L377" s="156"/>
      <c r="M377" s="160"/>
      <c r="N377" s="161"/>
      <c r="O377" s="161"/>
      <c r="P377" s="161"/>
      <c r="Q377" s="161"/>
      <c r="R377" s="161"/>
      <c r="S377" s="161"/>
      <c r="T377" s="162"/>
      <c r="AT377" s="157" t="s">
        <v>137</v>
      </c>
      <c r="AU377" s="157" t="s">
        <v>135</v>
      </c>
      <c r="AV377" s="14" t="s">
        <v>135</v>
      </c>
      <c r="AW377" s="14" t="s">
        <v>33</v>
      </c>
      <c r="AX377" s="14" t="s">
        <v>71</v>
      </c>
      <c r="AY377" s="157" t="s">
        <v>127</v>
      </c>
    </row>
    <row r="378" spans="1:65" s="14" customFormat="1">
      <c r="B378" s="156"/>
      <c r="D378" s="150" t="s">
        <v>137</v>
      </c>
      <c r="E378" s="157" t="s">
        <v>3</v>
      </c>
      <c r="F378" s="158" t="s">
        <v>468</v>
      </c>
      <c r="H378" s="159">
        <v>3.2480000000000002</v>
      </c>
      <c r="L378" s="156"/>
      <c r="M378" s="160"/>
      <c r="N378" s="161"/>
      <c r="O378" s="161"/>
      <c r="P378" s="161"/>
      <c r="Q378" s="161"/>
      <c r="R378" s="161"/>
      <c r="S378" s="161"/>
      <c r="T378" s="162"/>
      <c r="AT378" s="157" t="s">
        <v>137</v>
      </c>
      <c r="AU378" s="157" t="s">
        <v>135</v>
      </c>
      <c r="AV378" s="14" t="s">
        <v>135</v>
      </c>
      <c r="AW378" s="14" t="s">
        <v>33</v>
      </c>
      <c r="AX378" s="14" t="s">
        <v>71</v>
      </c>
      <c r="AY378" s="157" t="s">
        <v>127</v>
      </c>
    </row>
    <row r="379" spans="1:65" s="14" customFormat="1">
      <c r="B379" s="156"/>
      <c r="D379" s="150" t="s">
        <v>137</v>
      </c>
      <c r="E379" s="157" t="s">
        <v>3</v>
      </c>
      <c r="F379" s="158" t="s">
        <v>469</v>
      </c>
      <c r="H379" s="159">
        <v>2.6179999999999999</v>
      </c>
      <c r="L379" s="156"/>
      <c r="M379" s="160"/>
      <c r="N379" s="161"/>
      <c r="O379" s="161"/>
      <c r="P379" s="161"/>
      <c r="Q379" s="161"/>
      <c r="R379" s="161"/>
      <c r="S379" s="161"/>
      <c r="T379" s="162"/>
      <c r="AT379" s="157" t="s">
        <v>137</v>
      </c>
      <c r="AU379" s="157" t="s">
        <v>135</v>
      </c>
      <c r="AV379" s="14" t="s">
        <v>135</v>
      </c>
      <c r="AW379" s="14" t="s">
        <v>33</v>
      </c>
      <c r="AX379" s="14" t="s">
        <v>71</v>
      </c>
      <c r="AY379" s="157" t="s">
        <v>127</v>
      </c>
    </row>
    <row r="380" spans="1:65" s="15" customFormat="1">
      <c r="B380" s="163"/>
      <c r="D380" s="150" t="s">
        <v>137</v>
      </c>
      <c r="E380" s="164" t="s">
        <v>3</v>
      </c>
      <c r="F380" s="165" t="s">
        <v>142</v>
      </c>
      <c r="H380" s="166">
        <v>1036.579</v>
      </c>
      <c r="L380" s="163"/>
      <c r="M380" s="167"/>
      <c r="N380" s="168"/>
      <c r="O380" s="168"/>
      <c r="P380" s="168"/>
      <c r="Q380" s="168"/>
      <c r="R380" s="168"/>
      <c r="S380" s="168"/>
      <c r="T380" s="169"/>
      <c r="AT380" s="164" t="s">
        <v>137</v>
      </c>
      <c r="AU380" s="164" t="s">
        <v>135</v>
      </c>
      <c r="AV380" s="15" t="s">
        <v>134</v>
      </c>
      <c r="AW380" s="15" t="s">
        <v>33</v>
      </c>
      <c r="AX380" s="15" t="s">
        <v>79</v>
      </c>
      <c r="AY380" s="164" t="s">
        <v>127</v>
      </c>
    </row>
    <row r="381" spans="1:65" s="2" customFormat="1" ht="24" customHeight="1">
      <c r="A381" s="31"/>
      <c r="B381" s="136"/>
      <c r="C381" s="137" t="s">
        <v>470</v>
      </c>
      <c r="D381" s="137" t="s">
        <v>129</v>
      </c>
      <c r="E381" s="138" t="s">
        <v>471</v>
      </c>
      <c r="F381" s="139" t="s">
        <v>472</v>
      </c>
      <c r="G381" s="140" t="s">
        <v>132</v>
      </c>
      <c r="H381" s="141">
        <v>1036.579</v>
      </c>
      <c r="I381" s="142"/>
      <c r="J381" s="142">
        <f>ROUND(I381*H381,2)</f>
        <v>0</v>
      </c>
      <c r="K381" s="139" t="s">
        <v>3</v>
      </c>
      <c r="L381" s="32"/>
      <c r="M381" s="143" t="s">
        <v>3</v>
      </c>
      <c r="N381" s="144" t="s">
        <v>43</v>
      </c>
      <c r="O381" s="145">
        <v>1.4999999999999999E-2</v>
      </c>
      <c r="P381" s="145">
        <f>O381*H381</f>
        <v>15.548684999999999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47" t="s">
        <v>223</v>
      </c>
      <c r="AT381" s="147" t="s">
        <v>129</v>
      </c>
      <c r="AU381" s="147" t="s">
        <v>135</v>
      </c>
      <c r="AY381" s="19" t="s">
        <v>127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9" t="s">
        <v>135</v>
      </c>
      <c r="BK381" s="148">
        <f>ROUND(I381*H381,2)</f>
        <v>0</v>
      </c>
      <c r="BL381" s="19" t="s">
        <v>223</v>
      </c>
      <c r="BM381" s="147" t="s">
        <v>473</v>
      </c>
    </row>
    <row r="382" spans="1:65" s="2" customFormat="1" ht="36" customHeight="1">
      <c r="A382" s="31"/>
      <c r="B382" s="136"/>
      <c r="C382" s="137" t="s">
        <v>474</v>
      </c>
      <c r="D382" s="137" t="s">
        <v>129</v>
      </c>
      <c r="E382" s="138" t="s">
        <v>475</v>
      </c>
      <c r="F382" s="139" t="s">
        <v>476</v>
      </c>
      <c r="G382" s="140" t="s">
        <v>132</v>
      </c>
      <c r="H382" s="141">
        <v>239.19</v>
      </c>
      <c r="I382" s="142"/>
      <c r="J382" s="142">
        <f>ROUND(I382*H382,2)</f>
        <v>0</v>
      </c>
      <c r="K382" s="139" t="s">
        <v>133</v>
      </c>
      <c r="L382" s="32"/>
      <c r="M382" s="143" t="s">
        <v>3</v>
      </c>
      <c r="N382" s="144" t="s">
        <v>43</v>
      </c>
      <c r="O382" s="145">
        <v>0.04</v>
      </c>
      <c r="P382" s="145">
        <f>O382*H382</f>
        <v>9.5676000000000005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47" t="s">
        <v>134</v>
      </c>
      <c r="AT382" s="147" t="s">
        <v>129</v>
      </c>
      <c r="AU382" s="147" t="s">
        <v>135</v>
      </c>
      <c r="AY382" s="19" t="s">
        <v>127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9" t="s">
        <v>135</v>
      </c>
      <c r="BK382" s="148">
        <f>ROUND(I382*H382,2)</f>
        <v>0</v>
      </c>
      <c r="BL382" s="19" t="s">
        <v>134</v>
      </c>
      <c r="BM382" s="147" t="s">
        <v>477</v>
      </c>
    </row>
    <row r="383" spans="1:65" s="14" customFormat="1">
      <c r="B383" s="156"/>
      <c r="D383" s="150" t="s">
        <v>137</v>
      </c>
      <c r="E383" s="157" t="s">
        <v>3</v>
      </c>
      <c r="F383" s="158" t="s">
        <v>478</v>
      </c>
      <c r="H383" s="159">
        <v>61.2</v>
      </c>
      <c r="L383" s="156"/>
      <c r="M383" s="160"/>
      <c r="N383" s="161"/>
      <c r="O383" s="161"/>
      <c r="P383" s="161"/>
      <c r="Q383" s="161"/>
      <c r="R383" s="161"/>
      <c r="S383" s="161"/>
      <c r="T383" s="162"/>
      <c r="AT383" s="157" t="s">
        <v>137</v>
      </c>
      <c r="AU383" s="157" t="s">
        <v>135</v>
      </c>
      <c r="AV383" s="14" t="s">
        <v>135</v>
      </c>
      <c r="AW383" s="14" t="s">
        <v>33</v>
      </c>
      <c r="AX383" s="14" t="s">
        <v>71</v>
      </c>
      <c r="AY383" s="157" t="s">
        <v>127</v>
      </c>
    </row>
    <row r="384" spans="1:65" s="14" customFormat="1">
      <c r="B384" s="156"/>
      <c r="D384" s="150" t="s">
        <v>137</v>
      </c>
      <c r="E384" s="157" t="s">
        <v>3</v>
      </c>
      <c r="F384" s="158" t="s">
        <v>479</v>
      </c>
      <c r="H384" s="159">
        <v>81</v>
      </c>
      <c r="L384" s="156"/>
      <c r="M384" s="160"/>
      <c r="N384" s="161"/>
      <c r="O384" s="161"/>
      <c r="P384" s="161"/>
      <c r="Q384" s="161"/>
      <c r="R384" s="161"/>
      <c r="S384" s="161"/>
      <c r="T384" s="162"/>
      <c r="AT384" s="157" t="s">
        <v>137</v>
      </c>
      <c r="AU384" s="157" t="s">
        <v>135</v>
      </c>
      <c r="AV384" s="14" t="s">
        <v>135</v>
      </c>
      <c r="AW384" s="14" t="s">
        <v>33</v>
      </c>
      <c r="AX384" s="14" t="s">
        <v>71</v>
      </c>
      <c r="AY384" s="157" t="s">
        <v>127</v>
      </c>
    </row>
    <row r="385" spans="1:65" s="14" customFormat="1">
      <c r="B385" s="156"/>
      <c r="D385" s="150" t="s">
        <v>137</v>
      </c>
      <c r="E385" s="157" t="s">
        <v>3</v>
      </c>
      <c r="F385" s="158" t="s">
        <v>480</v>
      </c>
      <c r="H385" s="159">
        <v>41.4</v>
      </c>
      <c r="L385" s="156"/>
      <c r="M385" s="160"/>
      <c r="N385" s="161"/>
      <c r="O385" s="161"/>
      <c r="P385" s="161"/>
      <c r="Q385" s="161"/>
      <c r="R385" s="161"/>
      <c r="S385" s="161"/>
      <c r="T385" s="162"/>
      <c r="AT385" s="157" t="s">
        <v>137</v>
      </c>
      <c r="AU385" s="157" t="s">
        <v>135</v>
      </c>
      <c r="AV385" s="14" t="s">
        <v>135</v>
      </c>
      <c r="AW385" s="14" t="s">
        <v>33</v>
      </c>
      <c r="AX385" s="14" t="s">
        <v>71</v>
      </c>
      <c r="AY385" s="157" t="s">
        <v>127</v>
      </c>
    </row>
    <row r="386" spans="1:65" s="14" customFormat="1">
      <c r="B386" s="156"/>
      <c r="D386" s="150" t="s">
        <v>137</v>
      </c>
      <c r="E386" s="157" t="s">
        <v>3</v>
      </c>
      <c r="F386" s="158" t="s">
        <v>481</v>
      </c>
      <c r="H386" s="159">
        <v>33.659999999999997</v>
      </c>
      <c r="L386" s="156"/>
      <c r="M386" s="160"/>
      <c r="N386" s="161"/>
      <c r="O386" s="161"/>
      <c r="P386" s="161"/>
      <c r="Q386" s="161"/>
      <c r="R386" s="161"/>
      <c r="S386" s="161"/>
      <c r="T386" s="162"/>
      <c r="AT386" s="157" t="s">
        <v>137</v>
      </c>
      <c r="AU386" s="157" t="s">
        <v>135</v>
      </c>
      <c r="AV386" s="14" t="s">
        <v>135</v>
      </c>
      <c r="AW386" s="14" t="s">
        <v>33</v>
      </c>
      <c r="AX386" s="14" t="s">
        <v>71</v>
      </c>
      <c r="AY386" s="157" t="s">
        <v>127</v>
      </c>
    </row>
    <row r="387" spans="1:65" s="14" customFormat="1">
      <c r="B387" s="156"/>
      <c r="D387" s="150" t="s">
        <v>137</v>
      </c>
      <c r="E387" s="157" t="s">
        <v>3</v>
      </c>
      <c r="F387" s="158" t="s">
        <v>482</v>
      </c>
      <c r="H387" s="159">
        <v>4.95</v>
      </c>
      <c r="L387" s="156"/>
      <c r="M387" s="160"/>
      <c r="N387" s="161"/>
      <c r="O387" s="161"/>
      <c r="P387" s="161"/>
      <c r="Q387" s="161"/>
      <c r="R387" s="161"/>
      <c r="S387" s="161"/>
      <c r="T387" s="162"/>
      <c r="AT387" s="157" t="s">
        <v>137</v>
      </c>
      <c r="AU387" s="157" t="s">
        <v>135</v>
      </c>
      <c r="AV387" s="14" t="s">
        <v>135</v>
      </c>
      <c r="AW387" s="14" t="s">
        <v>33</v>
      </c>
      <c r="AX387" s="14" t="s">
        <v>71</v>
      </c>
      <c r="AY387" s="157" t="s">
        <v>127</v>
      </c>
    </row>
    <row r="388" spans="1:65" s="14" customFormat="1">
      <c r="B388" s="156"/>
      <c r="D388" s="150" t="s">
        <v>137</v>
      </c>
      <c r="E388" s="157" t="s">
        <v>3</v>
      </c>
      <c r="F388" s="158" t="s">
        <v>483</v>
      </c>
      <c r="H388" s="159">
        <v>2.94</v>
      </c>
      <c r="L388" s="156"/>
      <c r="M388" s="160"/>
      <c r="N388" s="161"/>
      <c r="O388" s="161"/>
      <c r="P388" s="161"/>
      <c r="Q388" s="161"/>
      <c r="R388" s="161"/>
      <c r="S388" s="161"/>
      <c r="T388" s="162"/>
      <c r="AT388" s="157" t="s">
        <v>137</v>
      </c>
      <c r="AU388" s="157" t="s">
        <v>135</v>
      </c>
      <c r="AV388" s="14" t="s">
        <v>135</v>
      </c>
      <c r="AW388" s="14" t="s">
        <v>33</v>
      </c>
      <c r="AX388" s="14" t="s">
        <v>71</v>
      </c>
      <c r="AY388" s="157" t="s">
        <v>127</v>
      </c>
    </row>
    <row r="389" spans="1:65" s="14" customFormat="1">
      <c r="B389" s="156"/>
      <c r="D389" s="150" t="s">
        <v>137</v>
      </c>
      <c r="E389" s="157" t="s">
        <v>3</v>
      </c>
      <c r="F389" s="158" t="s">
        <v>484</v>
      </c>
      <c r="H389" s="159">
        <v>5.4</v>
      </c>
      <c r="L389" s="156"/>
      <c r="M389" s="160"/>
      <c r="N389" s="161"/>
      <c r="O389" s="161"/>
      <c r="P389" s="161"/>
      <c r="Q389" s="161"/>
      <c r="R389" s="161"/>
      <c r="S389" s="161"/>
      <c r="T389" s="162"/>
      <c r="AT389" s="157" t="s">
        <v>137</v>
      </c>
      <c r="AU389" s="157" t="s">
        <v>135</v>
      </c>
      <c r="AV389" s="14" t="s">
        <v>135</v>
      </c>
      <c r="AW389" s="14" t="s">
        <v>33</v>
      </c>
      <c r="AX389" s="14" t="s">
        <v>71</v>
      </c>
      <c r="AY389" s="157" t="s">
        <v>127</v>
      </c>
    </row>
    <row r="390" spans="1:65" s="14" customFormat="1">
      <c r="B390" s="156"/>
      <c r="D390" s="150" t="s">
        <v>137</v>
      </c>
      <c r="E390" s="157" t="s">
        <v>3</v>
      </c>
      <c r="F390" s="158" t="s">
        <v>485</v>
      </c>
      <c r="H390" s="159">
        <v>8.64</v>
      </c>
      <c r="L390" s="156"/>
      <c r="M390" s="160"/>
      <c r="N390" s="161"/>
      <c r="O390" s="161"/>
      <c r="P390" s="161"/>
      <c r="Q390" s="161"/>
      <c r="R390" s="161"/>
      <c r="S390" s="161"/>
      <c r="T390" s="162"/>
      <c r="AT390" s="157" t="s">
        <v>137</v>
      </c>
      <c r="AU390" s="157" t="s">
        <v>135</v>
      </c>
      <c r="AV390" s="14" t="s">
        <v>135</v>
      </c>
      <c r="AW390" s="14" t="s">
        <v>33</v>
      </c>
      <c r="AX390" s="14" t="s">
        <v>71</v>
      </c>
      <c r="AY390" s="157" t="s">
        <v>127</v>
      </c>
    </row>
    <row r="391" spans="1:65" s="15" customFormat="1">
      <c r="B391" s="163"/>
      <c r="D391" s="150" t="s">
        <v>137</v>
      </c>
      <c r="E391" s="164" t="s">
        <v>3</v>
      </c>
      <c r="F391" s="165" t="s">
        <v>142</v>
      </c>
      <c r="H391" s="166">
        <v>239.19</v>
      </c>
      <c r="L391" s="163"/>
      <c r="M391" s="167"/>
      <c r="N391" s="168"/>
      <c r="O391" s="168"/>
      <c r="P391" s="168"/>
      <c r="Q391" s="168"/>
      <c r="R391" s="168"/>
      <c r="S391" s="168"/>
      <c r="T391" s="169"/>
      <c r="AT391" s="164" t="s">
        <v>137</v>
      </c>
      <c r="AU391" s="164" t="s">
        <v>135</v>
      </c>
      <c r="AV391" s="15" t="s">
        <v>134</v>
      </c>
      <c r="AW391" s="15" t="s">
        <v>33</v>
      </c>
      <c r="AX391" s="15" t="s">
        <v>79</v>
      </c>
      <c r="AY391" s="164" t="s">
        <v>127</v>
      </c>
    </row>
    <row r="392" spans="1:65" s="2" customFormat="1" ht="23" customHeight="1">
      <c r="A392" s="31"/>
      <c r="B392" s="136"/>
      <c r="C392" s="137" t="s">
        <v>486</v>
      </c>
      <c r="D392" s="137" t="s">
        <v>129</v>
      </c>
      <c r="E392" s="138" t="s">
        <v>487</v>
      </c>
      <c r="F392" s="139" t="s">
        <v>1343</v>
      </c>
      <c r="G392" s="140" t="s">
        <v>132</v>
      </c>
      <c r="H392" s="141">
        <v>1169.81</v>
      </c>
      <c r="I392" s="142"/>
      <c r="J392" s="142">
        <f>ROUND(I392*H392,2)</f>
        <v>0</v>
      </c>
      <c r="K392" s="139" t="s">
        <v>133</v>
      </c>
      <c r="L392" s="32"/>
      <c r="M392" s="143" t="s">
        <v>3</v>
      </c>
      <c r="N392" s="144" t="s">
        <v>43</v>
      </c>
      <c r="O392" s="145">
        <v>0.14000000000000001</v>
      </c>
      <c r="P392" s="145">
        <f>O392*H392</f>
        <v>163.77340000000001</v>
      </c>
      <c r="Q392" s="145">
        <v>0</v>
      </c>
      <c r="R392" s="145">
        <f>Q392*H392</f>
        <v>0</v>
      </c>
      <c r="S392" s="145">
        <v>0</v>
      </c>
      <c r="T392" s="146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47" t="s">
        <v>134</v>
      </c>
      <c r="AT392" s="147" t="s">
        <v>129</v>
      </c>
      <c r="AU392" s="147" t="s">
        <v>135</v>
      </c>
      <c r="AY392" s="19" t="s">
        <v>127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9" t="s">
        <v>135</v>
      </c>
      <c r="BK392" s="148">
        <f>ROUND(I392*H392,2)</f>
        <v>0</v>
      </c>
      <c r="BL392" s="19" t="s">
        <v>134</v>
      </c>
      <c r="BM392" s="147" t="s">
        <v>488</v>
      </c>
    </row>
    <row r="393" spans="1:65" s="13" customFormat="1">
      <c r="B393" s="149"/>
      <c r="D393" s="150" t="s">
        <v>137</v>
      </c>
      <c r="E393" s="151" t="s">
        <v>3</v>
      </c>
      <c r="F393" s="152" t="s">
        <v>138</v>
      </c>
      <c r="H393" s="151" t="s">
        <v>3</v>
      </c>
      <c r="L393" s="149"/>
      <c r="M393" s="153"/>
      <c r="N393" s="154"/>
      <c r="O393" s="154"/>
      <c r="P393" s="154"/>
      <c r="Q393" s="154"/>
      <c r="R393" s="154"/>
      <c r="S393" s="154"/>
      <c r="T393" s="155"/>
      <c r="AT393" s="151" t="s">
        <v>137</v>
      </c>
      <c r="AU393" s="151" t="s">
        <v>135</v>
      </c>
      <c r="AV393" s="13" t="s">
        <v>79</v>
      </c>
      <c r="AW393" s="13" t="s">
        <v>33</v>
      </c>
      <c r="AX393" s="13" t="s">
        <v>71</v>
      </c>
      <c r="AY393" s="151" t="s">
        <v>127</v>
      </c>
    </row>
    <row r="394" spans="1:65" s="14" customFormat="1">
      <c r="B394" s="156"/>
      <c r="D394" s="150" t="s">
        <v>137</v>
      </c>
      <c r="E394" s="157" t="s">
        <v>3</v>
      </c>
      <c r="F394" s="158" t="s">
        <v>445</v>
      </c>
      <c r="H394" s="159">
        <v>1161.81</v>
      </c>
      <c r="L394" s="156"/>
      <c r="M394" s="160"/>
      <c r="N394" s="161"/>
      <c r="O394" s="161"/>
      <c r="P394" s="161"/>
      <c r="Q394" s="161"/>
      <c r="R394" s="161"/>
      <c r="S394" s="161"/>
      <c r="T394" s="162"/>
      <c r="AT394" s="157" t="s">
        <v>137</v>
      </c>
      <c r="AU394" s="157" t="s">
        <v>135</v>
      </c>
      <c r="AV394" s="14" t="s">
        <v>135</v>
      </c>
      <c r="AW394" s="14" t="s">
        <v>33</v>
      </c>
      <c r="AX394" s="14" t="s">
        <v>71</v>
      </c>
      <c r="AY394" s="157" t="s">
        <v>127</v>
      </c>
    </row>
    <row r="395" spans="1:65" s="14" customFormat="1">
      <c r="B395" s="156"/>
      <c r="D395" s="150" t="s">
        <v>137</v>
      </c>
      <c r="E395" s="157" t="s">
        <v>3</v>
      </c>
      <c r="F395" s="158" t="s">
        <v>489</v>
      </c>
      <c r="H395" s="159">
        <v>8</v>
      </c>
      <c r="L395" s="156"/>
      <c r="M395" s="160"/>
      <c r="N395" s="161"/>
      <c r="O395" s="161"/>
      <c r="P395" s="161"/>
      <c r="Q395" s="161"/>
      <c r="R395" s="161"/>
      <c r="S395" s="161"/>
      <c r="T395" s="162"/>
      <c r="AT395" s="157" t="s">
        <v>137</v>
      </c>
      <c r="AU395" s="157" t="s">
        <v>135</v>
      </c>
      <c r="AV395" s="14" t="s">
        <v>135</v>
      </c>
      <c r="AW395" s="14" t="s">
        <v>33</v>
      </c>
      <c r="AX395" s="14" t="s">
        <v>71</v>
      </c>
      <c r="AY395" s="157" t="s">
        <v>127</v>
      </c>
    </row>
    <row r="396" spans="1:65" s="15" customFormat="1">
      <c r="B396" s="163"/>
      <c r="D396" s="150" t="s">
        <v>137</v>
      </c>
      <c r="E396" s="164" t="s">
        <v>3</v>
      </c>
      <c r="F396" s="165" t="s">
        <v>142</v>
      </c>
      <c r="H396" s="166">
        <v>1169.81</v>
      </c>
      <c r="L396" s="163"/>
      <c r="M396" s="167"/>
      <c r="N396" s="168"/>
      <c r="O396" s="168"/>
      <c r="P396" s="168"/>
      <c r="Q396" s="168"/>
      <c r="R396" s="168"/>
      <c r="S396" s="168"/>
      <c r="T396" s="169"/>
      <c r="AT396" s="164" t="s">
        <v>137</v>
      </c>
      <c r="AU396" s="164" t="s">
        <v>135</v>
      </c>
      <c r="AV396" s="15" t="s">
        <v>134</v>
      </c>
      <c r="AW396" s="15" t="s">
        <v>33</v>
      </c>
      <c r="AX396" s="15" t="s">
        <v>79</v>
      </c>
      <c r="AY396" s="164" t="s">
        <v>127</v>
      </c>
    </row>
    <row r="397" spans="1:65" s="2" customFormat="1" ht="36" customHeight="1">
      <c r="A397" s="31"/>
      <c r="B397" s="136"/>
      <c r="C397" s="137" t="s">
        <v>490</v>
      </c>
      <c r="D397" s="137" t="s">
        <v>129</v>
      </c>
      <c r="E397" s="138" t="s">
        <v>491</v>
      </c>
      <c r="F397" s="139" t="s">
        <v>492</v>
      </c>
      <c r="G397" s="140" t="s">
        <v>145</v>
      </c>
      <c r="H397" s="141">
        <v>0.09</v>
      </c>
      <c r="I397" s="142"/>
      <c r="J397" s="142">
        <f>ROUND(I397*H397,2)</f>
        <v>0</v>
      </c>
      <c r="K397" s="139" t="s">
        <v>133</v>
      </c>
      <c r="L397" s="32"/>
      <c r="M397" s="143" t="s">
        <v>3</v>
      </c>
      <c r="N397" s="144" t="s">
        <v>43</v>
      </c>
      <c r="O397" s="145">
        <v>4.66</v>
      </c>
      <c r="P397" s="145">
        <f>O397*H397</f>
        <v>0.4194</v>
      </c>
      <c r="Q397" s="145">
        <v>2.2563399999999998</v>
      </c>
      <c r="R397" s="145">
        <f>Q397*H397</f>
        <v>0.20307059999999996</v>
      </c>
      <c r="S397" s="145">
        <v>0</v>
      </c>
      <c r="T397" s="146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47" t="s">
        <v>134</v>
      </c>
      <c r="AT397" s="147" t="s">
        <v>129</v>
      </c>
      <c r="AU397" s="147" t="s">
        <v>135</v>
      </c>
      <c r="AY397" s="19" t="s">
        <v>127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9" t="s">
        <v>135</v>
      </c>
      <c r="BK397" s="148">
        <f>ROUND(I397*H397,2)</f>
        <v>0</v>
      </c>
      <c r="BL397" s="19" t="s">
        <v>134</v>
      </c>
      <c r="BM397" s="147" t="s">
        <v>493</v>
      </c>
    </row>
    <row r="398" spans="1:65" s="13" customFormat="1">
      <c r="B398" s="149"/>
      <c r="D398" s="150" t="s">
        <v>137</v>
      </c>
      <c r="E398" s="151" t="s">
        <v>3</v>
      </c>
      <c r="F398" s="152" t="s">
        <v>138</v>
      </c>
      <c r="H398" s="151" t="s">
        <v>3</v>
      </c>
      <c r="L398" s="149"/>
      <c r="M398" s="153"/>
      <c r="N398" s="154"/>
      <c r="O398" s="154"/>
      <c r="P398" s="154"/>
      <c r="Q398" s="154"/>
      <c r="R398" s="154"/>
      <c r="S398" s="154"/>
      <c r="T398" s="155"/>
      <c r="AT398" s="151" t="s">
        <v>137</v>
      </c>
      <c r="AU398" s="151" t="s">
        <v>135</v>
      </c>
      <c r="AV398" s="13" t="s">
        <v>79</v>
      </c>
      <c r="AW398" s="13" t="s">
        <v>33</v>
      </c>
      <c r="AX398" s="13" t="s">
        <v>71</v>
      </c>
      <c r="AY398" s="151" t="s">
        <v>127</v>
      </c>
    </row>
    <row r="399" spans="1:65" s="13" customFormat="1">
      <c r="B399" s="149"/>
      <c r="D399" s="150" t="s">
        <v>137</v>
      </c>
      <c r="E399" s="151" t="s">
        <v>3</v>
      </c>
      <c r="F399" s="152" t="s">
        <v>494</v>
      </c>
      <c r="H399" s="151" t="s">
        <v>3</v>
      </c>
      <c r="L399" s="149"/>
      <c r="M399" s="153"/>
      <c r="N399" s="154"/>
      <c r="O399" s="154"/>
      <c r="P399" s="154"/>
      <c r="Q399" s="154"/>
      <c r="R399" s="154"/>
      <c r="S399" s="154"/>
      <c r="T399" s="155"/>
      <c r="AT399" s="151" t="s">
        <v>137</v>
      </c>
      <c r="AU399" s="151" t="s">
        <v>135</v>
      </c>
      <c r="AV399" s="13" t="s">
        <v>79</v>
      </c>
      <c r="AW399" s="13" t="s">
        <v>33</v>
      </c>
      <c r="AX399" s="13" t="s">
        <v>71</v>
      </c>
      <c r="AY399" s="151" t="s">
        <v>127</v>
      </c>
    </row>
    <row r="400" spans="1:65" s="14" customFormat="1">
      <c r="B400" s="156"/>
      <c r="D400" s="150" t="s">
        <v>137</v>
      </c>
      <c r="E400" s="157" t="s">
        <v>3</v>
      </c>
      <c r="F400" s="158" t="s">
        <v>495</v>
      </c>
      <c r="H400" s="159">
        <v>0.09</v>
      </c>
      <c r="L400" s="156"/>
      <c r="M400" s="160"/>
      <c r="N400" s="161"/>
      <c r="O400" s="161"/>
      <c r="P400" s="161"/>
      <c r="Q400" s="161"/>
      <c r="R400" s="161"/>
      <c r="S400" s="161"/>
      <c r="T400" s="162"/>
      <c r="AT400" s="157" t="s">
        <v>137</v>
      </c>
      <c r="AU400" s="157" t="s">
        <v>135</v>
      </c>
      <c r="AV400" s="14" t="s">
        <v>135</v>
      </c>
      <c r="AW400" s="14" t="s">
        <v>33</v>
      </c>
      <c r="AX400" s="14" t="s">
        <v>79</v>
      </c>
      <c r="AY400" s="157" t="s">
        <v>127</v>
      </c>
    </row>
    <row r="401" spans="1:65" s="2" customFormat="1" ht="24" customHeight="1">
      <c r="A401" s="31"/>
      <c r="B401" s="136"/>
      <c r="C401" s="137" t="s">
        <v>496</v>
      </c>
      <c r="D401" s="137" t="s">
        <v>129</v>
      </c>
      <c r="E401" s="138" t="s">
        <v>497</v>
      </c>
      <c r="F401" s="139" t="s">
        <v>498</v>
      </c>
      <c r="G401" s="140" t="s">
        <v>132</v>
      </c>
      <c r="H401" s="141">
        <v>58.2</v>
      </c>
      <c r="I401" s="142"/>
      <c r="J401" s="142">
        <f>ROUND(I401*H401,2)</f>
        <v>0</v>
      </c>
      <c r="K401" s="139" t="s">
        <v>133</v>
      </c>
      <c r="L401" s="32"/>
      <c r="M401" s="143" t="s">
        <v>3</v>
      </c>
      <c r="N401" s="144" t="s">
        <v>43</v>
      </c>
      <c r="O401" s="145">
        <v>0.33700000000000002</v>
      </c>
      <c r="P401" s="145">
        <f>O401*H401</f>
        <v>19.613400000000002</v>
      </c>
      <c r="Q401" s="145">
        <v>0.1231</v>
      </c>
      <c r="R401" s="145">
        <f>Q401*H401</f>
        <v>7.1644200000000007</v>
      </c>
      <c r="S401" s="145">
        <v>0</v>
      </c>
      <c r="T401" s="146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47" t="s">
        <v>134</v>
      </c>
      <c r="AT401" s="147" t="s">
        <v>129</v>
      </c>
      <c r="AU401" s="147" t="s">
        <v>135</v>
      </c>
      <c r="AY401" s="19" t="s">
        <v>127</v>
      </c>
      <c r="BE401" s="148">
        <f>IF(N401="základní",J401,0)</f>
        <v>0</v>
      </c>
      <c r="BF401" s="148">
        <f>IF(N401="snížená",J401,0)</f>
        <v>0</v>
      </c>
      <c r="BG401" s="148">
        <f>IF(N401="zákl. přenesená",J401,0)</f>
        <v>0</v>
      </c>
      <c r="BH401" s="148">
        <f>IF(N401="sníž. přenesená",J401,0)</f>
        <v>0</v>
      </c>
      <c r="BI401" s="148">
        <f>IF(N401="nulová",J401,0)</f>
        <v>0</v>
      </c>
      <c r="BJ401" s="19" t="s">
        <v>135</v>
      </c>
      <c r="BK401" s="148">
        <f>ROUND(I401*H401,2)</f>
        <v>0</v>
      </c>
      <c r="BL401" s="19" t="s">
        <v>134</v>
      </c>
      <c r="BM401" s="147" t="s">
        <v>499</v>
      </c>
    </row>
    <row r="402" spans="1:65" s="13" customFormat="1">
      <c r="B402" s="149"/>
      <c r="D402" s="150" t="s">
        <v>137</v>
      </c>
      <c r="E402" s="151" t="s">
        <v>3</v>
      </c>
      <c r="F402" s="152" t="s">
        <v>138</v>
      </c>
      <c r="H402" s="151" t="s">
        <v>3</v>
      </c>
      <c r="L402" s="149"/>
      <c r="M402" s="153"/>
      <c r="N402" s="154"/>
      <c r="O402" s="154"/>
      <c r="P402" s="154"/>
      <c r="Q402" s="154"/>
      <c r="R402" s="154"/>
      <c r="S402" s="154"/>
      <c r="T402" s="155"/>
      <c r="AT402" s="151" t="s">
        <v>137</v>
      </c>
      <c r="AU402" s="151" t="s">
        <v>135</v>
      </c>
      <c r="AV402" s="13" t="s">
        <v>79</v>
      </c>
      <c r="AW402" s="13" t="s">
        <v>33</v>
      </c>
      <c r="AX402" s="13" t="s">
        <v>71</v>
      </c>
      <c r="AY402" s="151" t="s">
        <v>127</v>
      </c>
    </row>
    <row r="403" spans="1:65" s="13" customFormat="1">
      <c r="B403" s="149"/>
      <c r="D403" s="150" t="s">
        <v>137</v>
      </c>
      <c r="E403" s="151" t="s">
        <v>3</v>
      </c>
      <c r="F403" s="152" t="s">
        <v>189</v>
      </c>
      <c r="H403" s="151" t="s">
        <v>3</v>
      </c>
      <c r="L403" s="149"/>
      <c r="M403" s="153"/>
      <c r="N403" s="154"/>
      <c r="O403" s="154"/>
      <c r="P403" s="154"/>
      <c r="Q403" s="154"/>
      <c r="R403" s="154"/>
      <c r="S403" s="154"/>
      <c r="T403" s="155"/>
      <c r="AT403" s="151" t="s">
        <v>137</v>
      </c>
      <c r="AU403" s="151" t="s">
        <v>135</v>
      </c>
      <c r="AV403" s="13" t="s">
        <v>79</v>
      </c>
      <c r="AW403" s="13" t="s">
        <v>33</v>
      </c>
      <c r="AX403" s="13" t="s">
        <v>71</v>
      </c>
      <c r="AY403" s="151" t="s">
        <v>127</v>
      </c>
    </row>
    <row r="404" spans="1:65" s="14" customFormat="1">
      <c r="B404" s="156"/>
      <c r="D404" s="150" t="s">
        <v>137</v>
      </c>
      <c r="E404" s="157" t="s">
        <v>3</v>
      </c>
      <c r="F404" s="158" t="s">
        <v>500</v>
      </c>
      <c r="H404" s="159">
        <v>2.1</v>
      </c>
      <c r="L404" s="156"/>
      <c r="M404" s="160"/>
      <c r="N404" s="161"/>
      <c r="O404" s="161"/>
      <c r="P404" s="161"/>
      <c r="Q404" s="161"/>
      <c r="R404" s="161"/>
      <c r="S404" s="161"/>
      <c r="T404" s="162"/>
      <c r="AT404" s="157" t="s">
        <v>137</v>
      </c>
      <c r="AU404" s="157" t="s">
        <v>135</v>
      </c>
      <c r="AV404" s="14" t="s">
        <v>135</v>
      </c>
      <c r="AW404" s="14" t="s">
        <v>33</v>
      </c>
      <c r="AX404" s="14" t="s">
        <v>71</v>
      </c>
      <c r="AY404" s="157" t="s">
        <v>127</v>
      </c>
    </row>
    <row r="405" spans="1:65" s="13" customFormat="1">
      <c r="B405" s="149"/>
      <c r="D405" s="150" t="s">
        <v>137</v>
      </c>
      <c r="E405" s="151" t="s">
        <v>3</v>
      </c>
      <c r="F405" s="152" t="s">
        <v>501</v>
      </c>
      <c r="H405" s="151" t="s">
        <v>3</v>
      </c>
      <c r="L405" s="149"/>
      <c r="M405" s="153"/>
      <c r="N405" s="154"/>
      <c r="O405" s="154"/>
      <c r="P405" s="154"/>
      <c r="Q405" s="154"/>
      <c r="R405" s="154"/>
      <c r="S405" s="154"/>
      <c r="T405" s="155"/>
      <c r="AT405" s="151" t="s">
        <v>137</v>
      </c>
      <c r="AU405" s="151" t="s">
        <v>135</v>
      </c>
      <c r="AV405" s="13" t="s">
        <v>79</v>
      </c>
      <c r="AW405" s="13" t="s">
        <v>33</v>
      </c>
      <c r="AX405" s="13" t="s">
        <v>71</v>
      </c>
      <c r="AY405" s="151" t="s">
        <v>127</v>
      </c>
    </row>
    <row r="406" spans="1:65" s="14" customFormat="1">
      <c r="B406" s="156"/>
      <c r="D406" s="150" t="s">
        <v>137</v>
      </c>
      <c r="E406" s="157" t="s">
        <v>3</v>
      </c>
      <c r="F406" s="158" t="s">
        <v>502</v>
      </c>
      <c r="H406" s="159">
        <v>56.1</v>
      </c>
      <c r="L406" s="156"/>
      <c r="M406" s="160"/>
      <c r="N406" s="161"/>
      <c r="O406" s="161"/>
      <c r="P406" s="161"/>
      <c r="Q406" s="161"/>
      <c r="R406" s="161"/>
      <c r="S406" s="161"/>
      <c r="T406" s="162"/>
      <c r="AT406" s="157" t="s">
        <v>137</v>
      </c>
      <c r="AU406" s="157" t="s">
        <v>135</v>
      </c>
      <c r="AV406" s="14" t="s">
        <v>135</v>
      </c>
      <c r="AW406" s="14" t="s">
        <v>33</v>
      </c>
      <c r="AX406" s="14" t="s">
        <v>71</v>
      </c>
      <c r="AY406" s="157" t="s">
        <v>127</v>
      </c>
    </row>
    <row r="407" spans="1:65" s="15" customFormat="1">
      <c r="B407" s="163"/>
      <c r="D407" s="150" t="s">
        <v>137</v>
      </c>
      <c r="E407" s="164" t="s">
        <v>3</v>
      </c>
      <c r="F407" s="165" t="s">
        <v>142</v>
      </c>
      <c r="H407" s="166">
        <v>58.2</v>
      </c>
      <c r="L407" s="163"/>
      <c r="M407" s="167"/>
      <c r="N407" s="168"/>
      <c r="O407" s="168"/>
      <c r="P407" s="168"/>
      <c r="Q407" s="168"/>
      <c r="R407" s="168"/>
      <c r="S407" s="168"/>
      <c r="T407" s="169"/>
      <c r="AT407" s="164" t="s">
        <v>137</v>
      </c>
      <c r="AU407" s="164" t="s">
        <v>135</v>
      </c>
      <c r="AV407" s="15" t="s">
        <v>134</v>
      </c>
      <c r="AW407" s="15" t="s">
        <v>33</v>
      </c>
      <c r="AX407" s="15" t="s">
        <v>79</v>
      </c>
      <c r="AY407" s="164" t="s">
        <v>127</v>
      </c>
    </row>
    <row r="408" spans="1:65" s="2" customFormat="1" ht="24" customHeight="1">
      <c r="A408" s="31"/>
      <c r="B408" s="136"/>
      <c r="C408" s="137" t="s">
        <v>503</v>
      </c>
      <c r="D408" s="137" t="s">
        <v>129</v>
      </c>
      <c r="E408" s="138" t="s">
        <v>504</v>
      </c>
      <c r="F408" s="139" t="s">
        <v>505</v>
      </c>
      <c r="G408" s="140" t="s">
        <v>132</v>
      </c>
      <c r="H408" s="141">
        <v>58.2</v>
      </c>
      <c r="I408" s="142"/>
      <c r="J408" s="142">
        <f>ROUND(I408*H408,2)</f>
        <v>0</v>
      </c>
      <c r="K408" s="139" t="s">
        <v>133</v>
      </c>
      <c r="L408" s="32"/>
      <c r="M408" s="143" t="s">
        <v>3</v>
      </c>
      <c r="N408" s="144" t="s">
        <v>43</v>
      </c>
      <c r="O408" s="145">
        <v>2.5000000000000001E-2</v>
      </c>
      <c r="P408" s="145">
        <f>O408*H408</f>
        <v>1.4550000000000001</v>
      </c>
      <c r="Q408" s="145">
        <v>1.3200000000000001E-4</v>
      </c>
      <c r="R408" s="145">
        <f>Q408*H408</f>
        <v>7.6824000000000007E-3</v>
      </c>
      <c r="S408" s="145">
        <v>0</v>
      </c>
      <c r="T408" s="146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47" t="s">
        <v>134</v>
      </c>
      <c r="AT408" s="147" t="s">
        <v>129</v>
      </c>
      <c r="AU408" s="147" t="s">
        <v>135</v>
      </c>
      <c r="AY408" s="19" t="s">
        <v>127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9" t="s">
        <v>135</v>
      </c>
      <c r="BK408" s="148">
        <f>ROUND(I408*H408,2)</f>
        <v>0</v>
      </c>
      <c r="BL408" s="19" t="s">
        <v>134</v>
      </c>
      <c r="BM408" s="147" t="s">
        <v>506</v>
      </c>
    </row>
    <row r="409" spans="1:65" s="13" customFormat="1">
      <c r="B409" s="149"/>
      <c r="D409" s="150" t="s">
        <v>137</v>
      </c>
      <c r="E409" s="151" t="s">
        <v>3</v>
      </c>
      <c r="F409" s="152" t="s">
        <v>138</v>
      </c>
      <c r="H409" s="151" t="s">
        <v>3</v>
      </c>
      <c r="L409" s="149"/>
      <c r="M409" s="153"/>
      <c r="N409" s="154"/>
      <c r="O409" s="154"/>
      <c r="P409" s="154"/>
      <c r="Q409" s="154"/>
      <c r="R409" s="154"/>
      <c r="S409" s="154"/>
      <c r="T409" s="155"/>
      <c r="AT409" s="151" t="s">
        <v>137</v>
      </c>
      <c r="AU409" s="151" t="s">
        <v>135</v>
      </c>
      <c r="AV409" s="13" t="s">
        <v>79</v>
      </c>
      <c r="AW409" s="13" t="s">
        <v>33</v>
      </c>
      <c r="AX409" s="13" t="s">
        <v>71</v>
      </c>
      <c r="AY409" s="151" t="s">
        <v>127</v>
      </c>
    </row>
    <row r="410" spans="1:65" s="13" customFormat="1">
      <c r="B410" s="149"/>
      <c r="D410" s="150" t="s">
        <v>137</v>
      </c>
      <c r="E410" s="151" t="s">
        <v>3</v>
      </c>
      <c r="F410" s="152" t="s">
        <v>189</v>
      </c>
      <c r="H410" s="151" t="s">
        <v>3</v>
      </c>
      <c r="L410" s="149"/>
      <c r="M410" s="153"/>
      <c r="N410" s="154"/>
      <c r="O410" s="154"/>
      <c r="P410" s="154"/>
      <c r="Q410" s="154"/>
      <c r="R410" s="154"/>
      <c r="S410" s="154"/>
      <c r="T410" s="155"/>
      <c r="AT410" s="151" t="s">
        <v>137</v>
      </c>
      <c r="AU410" s="151" t="s">
        <v>135</v>
      </c>
      <c r="AV410" s="13" t="s">
        <v>79</v>
      </c>
      <c r="AW410" s="13" t="s">
        <v>33</v>
      </c>
      <c r="AX410" s="13" t="s">
        <v>71</v>
      </c>
      <c r="AY410" s="151" t="s">
        <v>127</v>
      </c>
    </row>
    <row r="411" spans="1:65" s="14" customFormat="1">
      <c r="B411" s="156"/>
      <c r="D411" s="150" t="s">
        <v>137</v>
      </c>
      <c r="E411" s="157" t="s">
        <v>3</v>
      </c>
      <c r="F411" s="158" t="s">
        <v>500</v>
      </c>
      <c r="H411" s="159">
        <v>2.1</v>
      </c>
      <c r="L411" s="156"/>
      <c r="M411" s="160"/>
      <c r="N411" s="161"/>
      <c r="O411" s="161"/>
      <c r="P411" s="161"/>
      <c r="Q411" s="161"/>
      <c r="R411" s="161"/>
      <c r="S411" s="161"/>
      <c r="T411" s="162"/>
      <c r="AT411" s="157" t="s">
        <v>137</v>
      </c>
      <c r="AU411" s="157" t="s">
        <v>135</v>
      </c>
      <c r="AV411" s="14" t="s">
        <v>135</v>
      </c>
      <c r="AW411" s="14" t="s">
        <v>33</v>
      </c>
      <c r="AX411" s="14" t="s">
        <v>71</v>
      </c>
      <c r="AY411" s="157" t="s">
        <v>127</v>
      </c>
    </row>
    <row r="412" spans="1:65" s="13" customFormat="1">
      <c r="B412" s="149"/>
      <c r="D412" s="150" t="s">
        <v>137</v>
      </c>
      <c r="E412" s="151" t="s">
        <v>3</v>
      </c>
      <c r="F412" s="152" t="s">
        <v>501</v>
      </c>
      <c r="H412" s="151" t="s">
        <v>3</v>
      </c>
      <c r="L412" s="149"/>
      <c r="M412" s="153"/>
      <c r="N412" s="154"/>
      <c r="O412" s="154"/>
      <c r="P412" s="154"/>
      <c r="Q412" s="154"/>
      <c r="R412" s="154"/>
      <c r="S412" s="154"/>
      <c r="T412" s="155"/>
      <c r="AT412" s="151" t="s">
        <v>137</v>
      </c>
      <c r="AU412" s="151" t="s">
        <v>135</v>
      </c>
      <c r="AV412" s="13" t="s">
        <v>79</v>
      </c>
      <c r="AW412" s="13" t="s">
        <v>33</v>
      </c>
      <c r="AX412" s="13" t="s">
        <v>71</v>
      </c>
      <c r="AY412" s="151" t="s">
        <v>127</v>
      </c>
    </row>
    <row r="413" spans="1:65" s="14" customFormat="1">
      <c r="B413" s="156"/>
      <c r="D413" s="150" t="s">
        <v>137</v>
      </c>
      <c r="E413" s="157" t="s">
        <v>3</v>
      </c>
      <c r="F413" s="158" t="s">
        <v>502</v>
      </c>
      <c r="H413" s="159">
        <v>56.1</v>
      </c>
      <c r="L413" s="156"/>
      <c r="M413" s="160"/>
      <c r="N413" s="161"/>
      <c r="O413" s="161"/>
      <c r="P413" s="161"/>
      <c r="Q413" s="161"/>
      <c r="R413" s="161"/>
      <c r="S413" s="161"/>
      <c r="T413" s="162"/>
      <c r="AT413" s="157" t="s">
        <v>137</v>
      </c>
      <c r="AU413" s="157" t="s">
        <v>135</v>
      </c>
      <c r="AV413" s="14" t="s">
        <v>135</v>
      </c>
      <c r="AW413" s="14" t="s">
        <v>33</v>
      </c>
      <c r="AX413" s="14" t="s">
        <v>71</v>
      </c>
      <c r="AY413" s="157" t="s">
        <v>127</v>
      </c>
    </row>
    <row r="414" spans="1:65" s="15" customFormat="1">
      <c r="B414" s="163"/>
      <c r="D414" s="150" t="s">
        <v>137</v>
      </c>
      <c r="E414" s="164" t="s">
        <v>3</v>
      </c>
      <c r="F414" s="165" t="s">
        <v>142</v>
      </c>
      <c r="H414" s="166">
        <v>58.2</v>
      </c>
      <c r="L414" s="163"/>
      <c r="M414" s="167"/>
      <c r="N414" s="168"/>
      <c r="O414" s="168"/>
      <c r="P414" s="168"/>
      <c r="Q414" s="168"/>
      <c r="R414" s="168"/>
      <c r="S414" s="168"/>
      <c r="T414" s="169"/>
      <c r="AT414" s="164" t="s">
        <v>137</v>
      </c>
      <c r="AU414" s="164" t="s">
        <v>135</v>
      </c>
      <c r="AV414" s="15" t="s">
        <v>134</v>
      </c>
      <c r="AW414" s="15" t="s">
        <v>33</v>
      </c>
      <c r="AX414" s="15" t="s">
        <v>79</v>
      </c>
      <c r="AY414" s="164" t="s">
        <v>127</v>
      </c>
    </row>
    <row r="415" spans="1:65" s="2" customFormat="1" ht="24" customHeight="1">
      <c r="A415" s="31"/>
      <c r="B415" s="136"/>
      <c r="C415" s="137" t="s">
        <v>507</v>
      </c>
      <c r="D415" s="137" t="s">
        <v>129</v>
      </c>
      <c r="E415" s="138" t="s">
        <v>508</v>
      </c>
      <c r="F415" s="139" t="s">
        <v>509</v>
      </c>
      <c r="G415" s="140" t="s">
        <v>132</v>
      </c>
      <c r="H415" s="141">
        <v>27.225000000000001</v>
      </c>
      <c r="I415" s="142"/>
      <c r="J415" s="142">
        <f>ROUND(I415*H415,2)</f>
        <v>0</v>
      </c>
      <c r="K415" s="139" t="s">
        <v>133</v>
      </c>
      <c r="L415" s="32"/>
      <c r="M415" s="143" t="s">
        <v>3</v>
      </c>
      <c r="N415" s="144" t="s">
        <v>43</v>
      </c>
      <c r="O415" s="145">
        <v>0.50800000000000001</v>
      </c>
      <c r="P415" s="145">
        <f>O415*H415</f>
        <v>13.830300000000001</v>
      </c>
      <c r="Q415" s="145">
        <v>0.28361500000000001</v>
      </c>
      <c r="R415" s="145">
        <f>Q415*H415</f>
        <v>7.7214183750000007</v>
      </c>
      <c r="S415" s="145">
        <v>0</v>
      </c>
      <c r="T415" s="146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47" t="s">
        <v>134</v>
      </c>
      <c r="AT415" s="147" t="s">
        <v>129</v>
      </c>
      <c r="AU415" s="147" t="s">
        <v>135</v>
      </c>
      <c r="AY415" s="19" t="s">
        <v>127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9" t="s">
        <v>135</v>
      </c>
      <c r="BK415" s="148">
        <f>ROUND(I415*H415,2)</f>
        <v>0</v>
      </c>
      <c r="BL415" s="19" t="s">
        <v>134</v>
      </c>
      <c r="BM415" s="147" t="s">
        <v>510</v>
      </c>
    </row>
    <row r="416" spans="1:65" s="13" customFormat="1">
      <c r="B416" s="149"/>
      <c r="D416" s="150" t="s">
        <v>137</v>
      </c>
      <c r="E416" s="151" t="s">
        <v>3</v>
      </c>
      <c r="F416" s="152" t="s">
        <v>138</v>
      </c>
      <c r="H416" s="151" t="s">
        <v>3</v>
      </c>
      <c r="L416" s="149"/>
      <c r="M416" s="153"/>
      <c r="N416" s="154"/>
      <c r="O416" s="154"/>
      <c r="P416" s="154"/>
      <c r="Q416" s="154"/>
      <c r="R416" s="154"/>
      <c r="S416" s="154"/>
      <c r="T416" s="155"/>
      <c r="AT416" s="151" t="s">
        <v>137</v>
      </c>
      <c r="AU416" s="151" t="s">
        <v>135</v>
      </c>
      <c r="AV416" s="13" t="s">
        <v>79</v>
      </c>
      <c r="AW416" s="13" t="s">
        <v>33</v>
      </c>
      <c r="AX416" s="13" t="s">
        <v>71</v>
      </c>
      <c r="AY416" s="151" t="s">
        <v>127</v>
      </c>
    </row>
    <row r="417" spans="1:65" s="13" customFormat="1">
      <c r="B417" s="149"/>
      <c r="D417" s="150" t="s">
        <v>137</v>
      </c>
      <c r="E417" s="151" t="s">
        <v>3</v>
      </c>
      <c r="F417" s="152" t="s">
        <v>511</v>
      </c>
      <c r="H417" s="151" t="s">
        <v>3</v>
      </c>
      <c r="L417" s="149"/>
      <c r="M417" s="153"/>
      <c r="N417" s="154"/>
      <c r="O417" s="154"/>
      <c r="P417" s="154"/>
      <c r="Q417" s="154"/>
      <c r="R417" s="154"/>
      <c r="S417" s="154"/>
      <c r="T417" s="155"/>
      <c r="AT417" s="151" t="s">
        <v>137</v>
      </c>
      <c r="AU417" s="151" t="s">
        <v>135</v>
      </c>
      <c r="AV417" s="13" t="s">
        <v>79</v>
      </c>
      <c r="AW417" s="13" t="s">
        <v>33</v>
      </c>
      <c r="AX417" s="13" t="s">
        <v>71</v>
      </c>
      <c r="AY417" s="151" t="s">
        <v>127</v>
      </c>
    </row>
    <row r="418" spans="1:65" s="14" customFormat="1">
      <c r="B418" s="156"/>
      <c r="D418" s="150" t="s">
        <v>137</v>
      </c>
      <c r="E418" s="157" t="s">
        <v>3</v>
      </c>
      <c r="F418" s="158" t="s">
        <v>140</v>
      </c>
      <c r="H418" s="159">
        <v>29.05</v>
      </c>
      <c r="L418" s="156"/>
      <c r="M418" s="160"/>
      <c r="N418" s="161"/>
      <c r="O418" s="161"/>
      <c r="P418" s="161"/>
      <c r="Q418" s="161"/>
      <c r="R418" s="161"/>
      <c r="S418" s="161"/>
      <c r="T418" s="162"/>
      <c r="AT418" s="157" t="s">
        <v>137</v>
      </c>
      <c r="AU418" s="157" t="s">
        <v>135</v>
      </c>
      <c r="AV418" s="14" t="s">
        <v>135</v>
      </c>
      <c r="AW418" s="14" t="s">
        <v>33</v>
      </c>
      <c r="AX418" s="14" t="s">
        <v>71</v>
      </c>
      <c r="AY418" s="157" t="s">
        <v>127</v>
      </c>
    </row>
    <row r="419" spans="1:65" s="14" customFormat="1">
      <c r="B419" s="156"/>
      <c r="D419" s="150" t="s">
        <v>137</v>
      </c>
      <c r="E419" s="157" t="s">
        <v>3</v>
      </c>
      <c r="F419" s="158" t="s">
        <v>141</v>
      </c>
      <c r="H419" s="159">
        <v>-1.825</v>
      </c>
      <c r="L419" s="156"/>
      <c r="M419" s="160"/>
      <c r="N419" s="161"/>
      <c r="O419" s="161"/>
      <c r="P419" s="161"/>
      <c r="Q419" s="161"/>
      <c r="R419" s="161"/>
      <c r="S419" s="161"/>
      <c r="T419" s="162"/>
      <c r="AT419" s="157" t="s">
        <v>137</v>
      </c>
      <c r="AU419" s="157" t="s">
        <v>135</v>
      </c>
      <c r="AV419" s="14" t="s">
        <v>135</v>
      </c>
      <c r="AW419" s="14" t="s">
        <v>33</v>
      </c>
      <c r="AX419" s="14" t="s">
        <v>71</v>
      </c>
      <c r="AY419" s="157" t="s">
        <v>127</v>
      </c>
    </row>
    <row r="420" spans="1:65" s="15" customFormat="1">
      <c r="B420" s="163"/>
      <c r="D420" s="150" t="s">
        <v>137</v>
      </c>
      <c r="E420" s="164" t="s">
        <v>3</v>
      </c>
      <c r="F420" s="165" t="s">
        <v>142</v>
      </c>
      <c r="H420" s="166">
        <v>27.225000000000001</v>
      </c>
      <c r="L420" s="163"/>
      <c r="M420" s="167"/>
      <c r="N420" s="168"/>
      <c r="O420" s="168"/>
      <c r="P420" s="168"/>
      <c r="Q420" s="168"/>
      <c r="R420" s="168"/>
      <c r="S420" s="168"/>
      <c r="T420" s="169"/>
      <c r="AT420" s="164" t="s">
        <v>137</v>
      </c>
      <c r="AU420" s="164" t="s">
        <v>135</v>
      </c>
      <c r="AV420" s="15" t="s">
        <v>134</v>
      </c>
      <c r="AW420" s="15" t="s">
        <v>33</v>
      </c>
      <c r="AX420" s="15" t="s">
        <v>79</v>
      </c>
      <c r="AY420" s="164" t="s">
        <v>127</v>
      </c>
    </row>
    <row r="421" spans="1:65" s="2" customFormat="1" ht="24" customHeight="1">
      <c r="A421" s="31"/>
      <c r="B421" s="136"/>
      <c r="C421" s="137" t="s">
        <v>512</v>
      </c>
      <c r="D421" s="137" t="s">
        <v>129</v>
      </c>
      <c r="E421" s="138" t="s">
        <v>513</v>
      </c>
      <c r="F421" s="139" t="s">
        <v>514</v>
      </c>
      <c r="G421" s="140" t="s">
        <v>515</v>
      </c>
      <c r="H421" s="141">
        <v>36</v>
      </c>
      <c r="I421" s="142"/>
      <c r="J421" s="142">
        <f>ROUND(I421*H421,2)</f>
        <v>0</v>
      </c>
      <c r="K421" s="139" t="s">
        <v>133</v>
      </c>
      <c r="L421" s="32"/>
      <c r="M421" s="143" t="s">
        <v>3</v>
      </c>
      <c r="N421" s="144" t="s">
        <v>43</v>
      </c>
      <c r="O421" s="145">
        <v>0.16</v>
      </c>
      <c r="P421" s="145">
        <f>O421*H421</f>
        <v>5.76</v>
      </c>
      <c r="Q421" s="145">
        <v>0</v>
      </c>
      <c r="R421" s="145">
        <f>Q421*H421</f>
        <v>0</v>
      </c>
      <c r="S421" s="145">
        <v>0</v>
      </c>
      <c r="T421" s="146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47" t="s">
        <v>134</v>
      </c>
      <c r="AT421" s="147" t="s">
        <v>129</v>
      </c>
      <c r="AU421" s="147" t="s">
        <v>135</v>
      </c>
      <c r="AY421" s="19" t="s">
        <v>127</v>
      </c>
      <c r="BE421" s="148">
        <f>IF(N421="základní",J421,0)</f>
        <v>0</v>
      </c>
      <c r="BF421" s="148">
        <f>IF(N421="snížená",J421,0)</f>
        <v>0</v>
      </c>
      <c r="BG421" s="148">
        <f>IF(N421="zákl. přenesená",J421,0)</f>
        <v>0</v>
      </c>
      <c r="BH421" s="148">
        <f>IF(N421="sníž. přenesená",J421,0)</f>
        <v>0</v>
      </c>
      <c r="BI421" s="148">
        <f>IF(N421="nulová",J421,0)</f>
        <v>0</v>
      </c>
      <c r="BJ421" s="19" t="s">
        <v>135</v>
      </c>
      <c r="BK421" s="148">
        <f>ROUND(I421*H421,2)</f>
        <v>0</v>
      </c>
      <c r="BL421" s="19" t="s">
        <v>134</v>
      </c>
      <c r="BM421" s="147" t="s">
        <v>516</v>
      </c>
    </row>
    <row r="422" spans="1:65" s="13" customFormat="1">
      <c r="B422" s="149"/>
      <c r="D422" s="150" t="s">
        <v>137</v>
      </c>
      <c r="E422" s="151" t="s">
        <v>3</v>
      </c>
      <c r="F422" s="152" t="s">
        <v>138</v>
      </c>
      <c r="H422" s="151" t="s">
        <v>3</v>
      </c>
      <c r="L422" s="149"/>
      <c r="M422" s="153"/>
      <c r="N422" s="154"/>
      <c r="O422" s="154"/>
      <c r="P422" s="154"/>
      <c r="Q422" s="154"/>
      <c r="R422" s="154"/>
      <c r="S422" s="154"/>
      <c r="T422" s="155"/>
      <c r="AT422" s="151" t="s">
        <v>137</v>
      </c>
      <c r="AU422" s="151" t="s">
        <v>135</v>
      </c>
      <c r="AV422" s="13" t="s">
        <v>79</v>
      </c>
      <c r="AW422" s="13" t="s">
        <v>33</v>
      </c>
      <c r="AX422" s="13" t="s">
        <v>71</v>
      </c>
      <c r="AY422" s="151" t="s">
        <v>127</v>
      </c>
    </row>
    <row r="423" spans="1:65" s="13" customFormat="1">
      <c r="B423" s="149"/>
      <c r="D423" s="150" t="s">
        <v>137</v>
      </c>
      <c r="E423" s="151" t="s">
        <v>3</v>
      </c>
      <c r="F423" s="152" t="s">
        <v>517</v>
      </c>
      <c r="H423" s="151" t="s">
        <v>3</v>
      </c>
      <c r="L423" s="149"/>
      <c r="M423" s="153"/>
      <c r="N423" s="154"/>
      <c r="O423" s="154"/>
      <c r="P423" s="154"/>
      <c r="Q423" s="154"/>
      <c r="R423" s="154"/>
      <c r="S423" s="154"/>
      <c r="T423" s="155"/>
      <c r="AT423" s="151" t="s">
        <v>137</v>
      </c>
      <c r="AU423" s="151" t="s">
        <v>135</v>
      </c>
      <c r="AV423" s="13" t="s">
        <v>79</v>
      </c>
      <c r="AW423" s="13" t="s">
        <v>33</v>
      </c>
      <c r="AX423" s="13" t="s">
        <v>71</v>
      </c>
      <c r="AY423" s="151" t="s">
        <v>127</v>
      </c>
    </row>
    <row r="424" spans="1:65" s="14" customFormat="1">
      <c r="B424" s="156"/>
      <c r="D424" s="150" t="s">
        <v>137</v>
      </c>
      <c r="E424" s="157" t="s">
        <v>3</v>
      </c>
      <c r="F424" s="158" t="s">
        <v>372</v>
      </c>
      <c r="H424" s="159">
        <v>36</v>
      </c>
      <c r="L424" s="156"/>
      <c r="M424" s="160"/>
      <c r="N424" s="161"/>
      <c r="O424" s="161"/>
      <c r="P424" s="161"/>
      <c r="Q424" s="161"/>
      <c r="R424" s="161"/>
      <c r="S424" s="161"/>
      <c r="T424" s="162"/>
      <c r="AT424" s="157" t="s">
        <v>137</v>
      </c>
      <c r="AU424" s="157" t="s">
        <v>135</v>
      </c>
      <c r="AV424" s="14" t="s">
        <v>135</v>
      </c>
      <c r="AW424" s="14" t="s">
        <v>33</v>
      </c>
      <c r="AX424" s="14" t="s">
        <v>79</v>
      </c>
      <c r="AY424" s="157" t="s">
        <v>127</v>
      </c>
    </row>
    <row r="425" spans="1:65" s="2" customFormat="1" ht="16.5" customHeight="1">
      <c r="A425" s="31"/>
      <c r="B425" s="136"/>
      <c r="C425" s="170" t="s">
        <v>518</v>
      </c>
      <c r="D425" s="170" t="s">
        <v>179</v>
      </c>
      <c r="E425" s="171" t="s">
        <v>519</v>
      </c>
      <c r="F425" s="172" t="s">
        <v>520</v>
      </c>
      <c r="G425" s="173" t="s">
        <v>515</v>
      </c>
      <c r="H425" s="174">
        <v>36</v>
      </c>
      <c r="I425" s="175"/>
      <c r="J425" s="175">
        <f>ROUND(I425*H425,2)</f>
        <v>0</v>
      </c>
      <c r="K425" s="172" t="s">
        <v>133</v>
      </c>
      <c r="L425" s="176"/>
      <c r="M425" s="177" t="s">
        <v>3</v>
      </c>
      <c r="N425" s="178" t="s">
        <v>43</v>
      </c>
      <c r="O425" s="145">
        <v>0</v>
      </c>
      <c r="P425" s="145">
        <f>O425*H425</f>
        <v>0</v>
      </c>
      <c r="Q425" s="145">
        <v>3.0000000000000001E-5</v>
      </c>
      <c r="R425" s="145">
        <f>Q425*H425</f>
        <v>1.08E-3</v>
      </c>
      <c r="S425" s="145">
        <v>0</v>
      </c>
      <c r="T425" s="146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47" t="s">
        <v>173</v>
      </c>
      <c r="AT425" s="147" t="s">
        <v>179</v>
      </c>
      <c r="AU425" s="147" t="s">
        <v>135</v>
      </c>
      <c r="AY425" s="19" t="s">
        <v>127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9" t="s">
        <v>135</v>
      </c>
      <c r="BK425" s="148">
        <f>ROUND(I425*H425,2)</f>
        <v>0</v>
      </c>
      <c r="BL425" s="19" t="s">
        <v>134</v>
      </c>
      <c r="BM425" s="147" t="s">
        <v>521</v>
      </c>
    </row>
    <row r="426" spans="1:65" s="2" customFormat="1" ht="36" customHeight="1">
      <c r="A426" s="31"/>
      <c r="B426" s="136"/>
      <c r="C426" s="137" t="s">
        <v>522</v>
      </c>
      <c r="D426" s="137" t="s">
        <v>129</v>
      </c>
      <c r="E426" s="138" t="s">
        <v>523</v>
      </c>
      <c r="F426" s="139" t="s">
        <v>524</v>
      </c>
      <c r="G426" s="140" t="s">
        <v>515</v>
      </c>
      <c r="H426" s="141">
        <v>36</v>
      </c>
      <c r="I426" s="142"/>
      <c r="J426" s="142">
        <f>ROUND(I426*H426,2)</f>
        <v>0</v>
      </c>
      <c r="K426" s="139" t="s">
        <v>133</v>
      </c>
      <c r="L426" s="32"/>
      <c r="M426" s="143" t="s">
        <v>3</v>
      </c>
      <c r="N426" s="144" t="s">
        <v>43</v>
      </c>
      <c r="O426" s="145">
        <v>0.08</v>
      </c>
      <c r="P426" s="145">
        <f>O426*H426</f>
        <v>2.88</v>
      </c>
      <c r="Q426" s="145">
        <v>0</v>
      </c>
      <c r="R426" s="145">
        <f>Q426*H426</f>
        <v>0</v>
      </c>
      <c r="S426" s="145">
        <v>0</v>
      </c>
      <c r="T426" s="146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47" t="s">
        <v>134</v>
      </c>
      <c r="AT426" s="147" t="s">
        <v>129</v>
      </c>
      <c r="AU426" s="147" t="s">
        <v>135</v>
      </c>
      <c r="AY426" s="19" t="s">
        <v>127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9" t="s">
        <v>135</v>
      </c>
      <c r="BK426" s="148">
        <f>ROUND(I426*H426,2)</f>
        <v>0</v>
      </c>
      <c r="BL426" s="19" t="s">
        <v>134</v>
      </c>
      <c r="BM426" s="147" t="s">
        <v>525</v>
      </c>
    </row>
    <row r="427" spans="1:65" s="13" customFormat="1">
      <c r="B427" s="149"/>
      <c r="D427" s="150" t="s">
        <v>137</v>
      </c>
      <c r="E427" s="151" t="s">
        <v>3</v>
      </c>
      <c r="F427" s="152" t="s">
        <v>138</v>
      </c>
      <c r="H427" s="151" t="s">
        <v>3</v>
      </c>
      <c r="L427" s="149"/>
      <c r="M427" s="153"/>
      <c r="N427" s="154"/>
      <c r="O427" s="154"/>
      <c r="P427" s="154"/>
      <c r="Q427" s="154"/>
      <c r="R427" s="154"/>
      <c r="S427" s="154"/>
      <c r="T427" s="155"/>
      <c r="AT427" s="151" t="s">
        <v>137</v>
      </c>
      <c r="AU427" s="151" t="s">
        <v>135</v>
      </c>
      <c r="AV427" s="13" t="s">
        <v>79</v>
      </c>
      <c r="AW427" s="13" t="s">
        <v>33</v>
      </c>
      <c r="AX427" s="13" t="s">
        <v>71</v>
      </c>
      <c r="AY427" s="151" t="s">
        <v>127</v>
      </c>
    </row>
    <row r="428" spans="1:65" s="13" customFormat="1">
      <c r="B428" s="149"/>
      <c r="D428" s="150" t="s">
        <v>137</v>
      </c>
      <c r="E428" s="151" t="s">
        <v>3</v>
      </c>
      <c r="F428" s="152" t="s">
        <v>517</v>
      </c>
      <c r="H428" s="151" t="s">
        <v>3</v>
      </c>
      <c r="L428" s="149"/>
      <c r="M428" s="153"/>
      <c r="N428" s="154"/>
      <c r="O428" s="154"/>
      <c r="P428" s="154"/>
      <c r="Q428" s="154"/>
      <c r="R428" s="154"/>
      <c r="S428" s="154"/>
      <c r="T428" s="155"/>
      <c r="AT428" s="151" t="s">
        <v>137</v>
      </c>
      <c r="AU428" s="151" t="s">
        <v>135</v>
      </c>
      <c r="AV428" s="13" t="s">
        <v>79</v>
      </c>
      <c r="AW428" s="13" t="s">
        <v>33</v>
      </c>
      <c r="AX428" s="13" t="s">
        <v>71</v>
      </c>
      <c r="AY428" s="151" t="s">
        <v>127</v>
      </c>
    </row>
    <row r="429" spans="1:65" s="14" customFormat="1">
      <c r="B429" s="156"/>
      <c r="D429" s="150" t="s">
        <v>137</v>
      </c>
      <c r="E429" s="157" t="s">
        <v>3</v>
      </c>
      <c r="F429" s="158" t="s">
        <v>372</v>
      </c>
      <c r="H429" s="159">
        <v>36</v>
      </c>
      <c r="L429" s="156"/>
      <c r="M429" s="160"/>
      <c r="N429" s="161"/>
      <c r="O429" s="161"/>
      <c r="P429" s="161"/>
      <c r="Q429" s="161"/>
      <c r="R429" s="161"/>
      <c r="S429" s="161"/>
      <c r="T429" s="162"/>
      <c r="AT429" s="157" t="s">
        <v>137</v>
      </c>
      <c r="AU429" s="157" t="s">
        <v>135</v>
      </c>
      <c r="AV429" s="14" t="s">
        <v>135</v>
      </c>
      <c r="AW429" s="14" t="s">
        <v>33</v>
      </c>
      <c r="AX429" s="14" t="s">
        <v>79</v>
      </c>
      <c r="AY429" s="157" t="s">
        <v>127</v>
      </c>
    </row>
    <row r="430" spans="1:65" s="2" customFormat="1" ht="16.5" customHeight="1">
      <c r="A430" s="31"/>
      <c r="B430" s="136"/>
      <c r="C430" s="170" t="s">
        <v>526</v>
      </c>
      <c r="D430" s="170" t="s">
        <v>179</v>
      </c>
      <c r="E430" s="171" t="s">
        <v>527</v>
      </c>
      <c r="F430" s="172" t="s">
        <v>528</v>
      </c>
      <c r="G430" s="173" t="s">
        <v>515</v>
      </c>
      <c r="H430" s="174">
        <v>36</v>
      </c>
      <c r="I430" s="175"/>
      <c r="J430" s="175">
        <f>ROUND(I430*H430,2)</f>
        <v>0</v>
      </c>
      <c r="K430" s="172" t="s">
        <v>3</v>
      </c>
      <c r="L430" s="176"/>
      <c r="M430" s="177" t="s">
        <v>3</v>
      </c>
      <c r="N430" s="178" t="s">
        <v>43</v>
      </c>
      <c r="O430" s="145">
        <v>0</v>
      </c>
      <c r="P430" s="145">
        <f>O430*H430</f>
        <v>0</v>
      </c>
      <c r="Q430" s="145">
        <v>5.0000000000000002E-5</v>
      </c>
      <c r="R430" s="145">
        <f>Q430*H430</f>
        <v>1.8000000000000002E-3</v>
      </c>
      <c r="S430" s="145">
        <v>0</v>
      </c>
      <c r="T430" s="146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47" t="s">
        <v>173</v>
      </c>
      <c r="AT430" s="147" t="s">
        <v>179</v>
      </c>
      <c r="AU430" s="147" t="s">
        <v>135</v>
      </c>
      <c r="AY430" s="19" t="s">
        <v>127</v>
      </c>
      <c r="BE430" s="148">
        <f>IF(N430="základní",J430,0)</f>
        <v>0</v>
      </c>
      <c r="BF430" s="148">
        <f>IF(N430="snížená",J430,0)</f>
        <v>0</v>
      </c>
      <c r="BG430" s="148">
        <f>IF(N430="zákl. přenesená",J430,0)</f>
        <v>0</v>
      </c>
      <c r="BH430" s="148">
        <f>IF(N430="sníž. přenesená",J430,0)</f>
        <v>0</v>
      </c>
      <c r="BI430" s="148">
        <f>IF(N430="nulová",J430,0)</f>
        <v>0</v>
      </c>
      <c r="BJ430" s="19" t="s">
        <v>135</v>
      </c>
      <c r="BK430" s="148">
        <f>ROUND(I430*H430,2)</f>
        <v>0</v>
      </c>
      <c r="BL430" s="19" t="s">
        <v>134</v>
      </c>
      <c r="BM430" s="147" t="s">
        <v>529</v>
      </c>
    </row>
    <row r="431" spans="1:65" s="12" customFormat="1" ht="22.9" customHeight="1">
      <c r="B431" s="124"/>
      <c r="D431" s="125" t="s">
        <v>70</v>
      </c>
      <c r="E431" s="134" t="s">
        <v>178</v>
      </c>
      <c r="F431" s="134" t="s">
        <v>530</v>
      </c>
      <c r="J431" s="135">
        <f>BK431</f>
        <v>0</v>
      </c>
      <c r="L431" s="124"/>
      <c r="M431" s="128"/>
      <c r="N431" s="129"/>
      <c r="O431" s="129"/>
      <c r="P431" s="130">
        <f>SUM(P432:P523)</f>
        <v>502.65552099999991</v>
      </c>
      <c r="Q431" s="129"/>
      <c r="R431" s="130">
        <f>SUM(R432:R523)</f>
        <v>0.16156595000000001</v>
      </c>
      <c r="S431" s="129"/>
      <c r="T431" s="131">
        <f>SUM(T432:T523)</f>
        <v>22.991581999999998</v>
      </c>
      <c r="AR431" s="125" t="s">
        <v>79</v>
      </c>
      <c r="AT431" s="132" t="s">
        <v>70</v>
      </c>
      <c r="AU431" s="132" t="s">
        <v>79</v>
      </c>
      <c r="AY431" s="125" t="s">
        <v>127</v>
      </c>
      <c r="BK431" s="133">
        <f>SUM(BK432:BK523)</f>
        <v>0</v>
      </c>
    </row>
    <row r="432" spans="1:65" s="2" customFormat="1" ht="48" customHeight="1">
      <c r="A432" s="31"/>
      <c r="B432" s="136"/>
      <c r="C432" s="137" t="s">
        <v>531</v>
      </c>
      <c r="D432" s="137" t="s">
        <v>129</v>
      </c>
      <c r="E432" s="138" t="s">
        <v>532</v>
      </c>
      <c r="F432" s="139" t="s">
        <v>533</v>
      </c>
      <c r="G432" s="140" t="s">
        <v>132</v>
      </c>
      <c r="H432" s="141">
        <v>1157.8</v>
      </c>
      <c r="I432" s="142"/>
      <c r="J432" s="142">
        <f>ROUND(I432*H432,2)</f>
        <v>0</v>
      </c>
      <c r="K432" s="139" t="s">
        <v>133</v>
      </c>
      <c r="L432" s="32"/>
      <c r="M432" s="143" t="s">
        <v>3</v>
      </c>
      <c r="N432" s="144" t="s">
        <v>43</v>
      </c>
      <c r="O432" s="145">
        <v>0.11899999999999999</v>
      </c>
      <c r="P432" s="145">
        <f>O432*H432</f>
        <v>137.7782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47" t="s">
        <v>134</v>
      </c>
      <c r="AT432" s="147" t="s">
        <v>129</v>
      </c>
      <c r="AU432" s="147" t="s">
        <v>135</v>
      </c>
      <c r="AY432" s="19" t="s">
        <v>127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9" t="s">
        <v>135</v>
      </c>
      <c r="BK432" s="148">
        <f>ROUND(I432*H432,2)</f>
        <v>0</v>
      </c>
      <c r="BL432" s="19" t="s">
        <v>134</v>
      </c>
      <c r="BM432" s="147" t="s">
        <v>534</v>
      </c>
    </row>
    <row r="433" spans="1:65" s="13" customFormat="1">
      <c r="B433" s="149"/>
      <c r="D433" s="150" t="s">
        <v>137</v>
      </c>
      <c r="E433" s="151" t="s">
        <v>3</v>
      </c>
      <c r="F433" s="152" t="s">
        <v>138</v>
      </c>
      <c r="H433" s="151" t="s">
        <v>3</v>
      </c>
      <c r="L433" s="149"/>
      <c r="M433" s="153"/>
      <c r="N433" s="154"/>
      <c r="O433" s="154"/>
      <c r="P433" s="154"/>
      <c r="Q433" s="154"/>
      <c r="R433" s="154"/>
      <c r="S433" s="154"/>
      <c r="T433" s="155"/>
      <c r="AT433" s="151" t="s">
        <v>137</v>
      </c>
      <c r="AU433" s="151" t="s">
        <v>135</v>
      </c>
      <c r="AV433" s="13" t="s">
        <v>79</v>
      </c>
      <c r="AW433" s="13" t="s">
        <v>33</v>
      </c>
      <c r="AX433" s="13" t="s">
        <v>71</v>
      </c>
      <c r="AY433" s="151" t="s">
        <v>127</v>
      </c>
    </row>
    <row r="434" spans="1:65" s="14" customFormat="1">
      <c r="B434" s="156"/>
      <c r="D434" s="150" t="s">
        <v>137</v>
      </c>
      <c r="E434" s="157" t="s">
        <v>3</v>
      </c>
      <c r="F434" s="158" t="s">
        <v>535</v>
      </c>
      <c r="H434" s="159">
        <v>1071.5999999999999</v>
      </c>
      <c r="L434" s="156"/>
      <c r="M434" s="160"/>
      <c r="N434" s="161"/>
      <c r="O434" s="161"/>
      <c r="P434" s="161"/>
      <c r="Q434" s="161"/>
      <c r="R434" s="161"/>
      <c r="S434" s="161"/>
      <c r="T434" s="162"/>
      <c r="AT434" s="157" t="s">
        <v>137</v>
      </c>
      <c r="AU434" s="157" t="s">
        <v>135</v>
      </c>
      <c r="AV434" s="14" t="s">
        <v>135</v>
      </c>
      <c r="AW434" s="14" t="s">
        <v>33</v>
      </c>
      <c r="AX434" s="14" t="s">
        <v>71</v>
      </c>
      <c r="AY434" s="157" t="s">
        <v>127</v>
      </c>
    </row>
    <row r="435" spans="1:65" s="14" customFormat="1">
      <c r="B435" s="156"/>
      <c r="D435" s="150" t="s">
        <v>137</v>
      </c>
      <c r="E435" s="157" t="s">
        <v>3</v>
      </c>
      <c r="F435" s="158" t="s">
        <v>536</v>
      </c>
      <c r="H435" s="159">
        <v>45.6</v>
      </c>
      <c r="L435" s="156"/>
      <c r="M435" s="160"/>
      <c r="N435" s="161"/>
      <c r="O435" s="161"/>
      <c r="P435" s="161"/>
      <c r="Q435" s="161"/>
      <c r="R435" s="161"/>
      <c r="S435" s="161"/>
      <c r="T435" s="162"/>
      <c r="AT435" s="157" t="s">
        <v>137</v>
      </c>
      <c r="AU435" s="157" t="s">
        <v>135</v>
      </c>
      <c r="AV435" s="14" t="s">
        <v>135</v>
      </c>
      <c r="AW435" s="14" t="s">
        <v>33</v>
      </c>
      <c r="AX435" s="14" t="s">
        <v>71</v>
      </c>
      <c r="AY435" s="157" t="s">
        <v>127</v>
      </c>
    </row>
    <row r="436" spans="1:65" s="14" customFormat="1">
      <c r="B436" s="156"/>
      <c r="D436" s="150" t="s">
        <v>137</v>
      </c>
      <c r="E436" s="157" t="s">
        <v>3</v>
      </c>
      <c r="F436" s="158" t="s">
        <v>537</v>
      </c>
      <c r="H436" s="159">
        <v>40.6</v>
      </c>
      <c r="L436" s="156"/>
      <c r="M436" s="160"/>
      <c r="N436" s="161"/>
      <c r="O436" s="161"/>
      <c r="P436" s="161"/>
      <c r="Q436" s="161"/>
      <c r="R436" s="161"/>
      <c r="S436" s="161"/>
      <c r="T436" s="162"/>
      <c r="AT436" s="157" t="s">
        <v>137</v>
      </c>
      <c r="AU436" s="157" t="s">
        <v>135</v>
      </c>
      <c r="AV436" s="14" t="s">
        <v>135</v>
      </c>
      <c r="AW436" s="14" t="s">
        <v>33</v>
      </c>
      <c r="AX436" s="14" t="s">
        <v>71</v>
      </c>
      <c r="AY436" s="157" t="s">
        <v>127</v>
      </c>
    </row>
    <row r="437" spans="1:65" s="15" customFormat="1">
      <c r="B437" s="163"/>
      <c r="D437" s="150" t="s">
        <v>137</v>
      </c>
      <c r="E437" s="164" t="s">
        <v>3</v>
      </c>
      <c r="F437" s="165" t="s">
        <v>142</v>
      </c>
      <c r="H437" s="166">
        <v>1157.8</v>
      </c>
      <c r="L437" s="163"/>
      <c r="M437" s="167"/>
      <c r="N437" s="168"/>
      <c r="O437" s="168"/>
      <c r="P437" s="168"/>
      <c r="Q437" s="168"/>
      <c r="R437" s="168"/>
      <c r="S437" s="168"/>
      <c r="T437" s="169"/>
      <c r="AT437" s="164" t="s">
        <v>137</v>
      </c>
      <c r="AU437" s="164" t="s">
        <v>135</v>
      </c>
      <c r="AV437" s="15" t="s">
        <v>134</v>
      </c>
      <c r="AW437" s="15" t="s">
        <v>33</v>
      </c>
      <c r="AX437" s="15" t="s">
        <v>79</v>
      </c>
      <c r="AY437" s="164" t="s">
        <v>127</v>
      </c>
    </row>
    <row r="438" spans="1:65" s="2" customFormat="1" ht="48" customHeight="1">
      <c r="A438" s="31"/>
      <c r="B438" s="136"/>
      <c r="C438" s="137" t="s">
        <v>538</v>
      </c>
      <c r="D438" s="137" t="s">
        <v>129</v>
      </c>
      <c r="E438" s="138" t="s">
        <v>539</v>
      </c>
      <c r="F438" s="139" t="s">
        <v>540</v>
      </c>
      <c r="G438" s="140" t="s">
        <v>132</v>
      </c>
      <c r="H438" s="141">
        <v>104202</v>
      </c>
      <c r="I438" s="142"/>
      <c r="J438" s="142">
        <f>ROUND(I438*H438,2)</f>
        <v>0</v>
      </c>
      <c r="K438" s="139" t="s">
        <v>133</v>
      </c>
      <c r="L438" s="32"/>
      <c r="M438" s="143" t="s">
        <v>3</v>
      </c>
      <c r="N438" s="144" t="s">
        <v>43</v>
      </c>
      <c r="O438" s="145">
        <v>0</v>
      </c>
      <c r="P438" s="145">
        <f>O438*H438</f>
        <v>0</v>
      </c>
      <c r="Q438" s="145">
        <v>0</v>
      </c>
      <c r="R438" s="145">
        <f>Q438*H438</f>
        <v>0</v>
      </c>
      <c r="S438" s="145">
        <v>0</v>
      </c>
      <c r="T438" s="146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47" t="s">
        <v>134</v>
      </c>
      <c r="AT438" s="147" t="s">
        <v>129</v>
      </c>
      <c r="AU438" s="147" t="s">
        <v>135</v>
      </c>
      <c r="AY438" s="19" t="s">
        <v>127</v>
      </c>
      <c r="BE438" s="148">
        <f>IF(N438="základní",J438,0)</f>
        <v>0</v>
      </c>
      <c r="BF438" s="148">
        <f>IF(N438="snížená",J438,0)</f>
        <v>0</v>
      </c>
      <c r="BG438" s="148">
        <f>IF(N438="zákl. přenesená",J438,0)</f>
        <v>0</v>
      </c>
      <c r="BH438" s="148">
        <f>IF(N438="sníž. přenesená",J438,0)</f>
        <v>0</v>
      </c>
      <c r="BI438" s="148">
        <f>IF(N438="nulová",J438,0)</f>
        <v>0</v>
      </c>
      <c r="BJ438" s="19" t="s">
        <v>135</v>
      </c>
      <c r="BK438" s="148">
        <f>ROUND(I438*H438,2)</f>
        <v>0</v>
      </c>
      <c r="BL438" s="19" t="s">
        <v>134</v>
      </c>
      <c r="BM438" s="147" t="s">
        <v>541</v>
      </c>
    </row>
    <row r="439" spans="1:65" s="14" customFormat="1">
      <c r="B439" s="156"/>
      <c r="D439" s="150" t="s">
        <v>137</v>
      </c>
      <c r="F439" s="158" t="s">
        <v>542</v>
      </c>
      <c r="H439" s="159">
        <v>104202</v>
      </c>
      <c r="L439" s="156"/>
      <c r="M439" s="160"/>
      <c r="N439" s="161"/>
      <c r="O439" s="161"/>
      <c r="P439" s="161"/>
      <c r="Q439" s="161"/>
      <c r="R439" s="161"/>
      <c r="S439" s="161"/>
      <c r="T439" s="162"/>
      <c r="AT439" s="157" t="s">
        <v>137</v>
      </c>
      <c r="AU439" s="157" t="s">
        <v>135</v>
      </c>
      <c r="AV439" s="14" t="s">
        <v>135</v>
      </c>
      <c r="AW439" s="14" t="s">
        <v>4</v>
      </c>
      <c r="AX439" s="14" t="s">
        <v>79</v>
      </c>
      <c r="AY439" s="157" t="s">
        <v>127</v>
      </c>
    </row>
    <row r="440" spans="1:65" s="2" customFormat="1" ht="48" customHeight="1">
      <c r="A440" s="31"/>
      <c r="B440" s="136"/>
      <c r="C440" s="137" t="s">
        <v>543</v>
      </c>
      <c r="D440" s="137" t="s">
        <v>129</v>
      </c>
      <c r="E440" s="138" t="s">
        <v>544</v>
      </c>
      <c r="F440" s="139" t="s">
        <v>545</v>
      </c>
      <c r="G440" s="140" t="s">
        <v>132</v>
      </c>
      <c r="H440" s="141">
        <v>1157.8</v>
      </c>
      <c r="I440" s="142"/>
      <c r="J440" s="142">
        <f>ROUND(I440*H440,2)</f>
        <v>0</v>
      </c>
      <c r="K440" s="139" t="s">
        <v>133</v>
      </c>
      <c r="L440" s="32"/>
      <c r="M440" s="143" t="s">
        <v>3</v>
      </c>
      <c r="N440" s="144" t="s">
        <v>43</v>
      </c>
      <c r="O440" s="145">
        <v>7.5999999999999998E-2</v>
      </c>
      <c r="P440" s="145">
        <f>O440*H440</f>
        <v>87.992799999999988</v>
      </c>
      <c r="Q440" s="145">
        <v>0</v>
      </c>
      <c r="R440" s="145">
        <f>Q440*H440</f>
        <v>0</v>
      </c>
      <c r="S440" s="145">
        <v>0</v>
      </c>
      <c r="T440" s="146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47" t="s">
        <v>134</v>
      </c>
      <c r="AT440" s="147" t="s">
        <v>129</v>
      </c>
      <c r="AU440" s="147" t="s">
        <v>135</v>
      </c>
      <c r="AY440" s="19" t="s">
        <v>127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9" t="s">
        <v>135</v>
      </c>
      <c r="BK440" s="148">
        <f>ROUND(I440*H440,2)</f>
        <v>0</v>
      </c>
      <c r="BL440" s="19" t="s">
        <v>134</v>
      </c>
      <c r="BM440" s="147" t="s">
        <v>546</v>
      </c>
    </row>
    <row r="441" spans="1:65" s="2" customFormat="1" ht="24" customHeight="1">
      <c r="A441" s="31"/>
      <c r="B441" s="136"/>
      <c r="C441" s="137" t="s">
        <v>547</v>
      </c>
      <c r="D441" s="137" t="s">
        <v>129</v>
      </c>
      <c r="E441" s="138" t="s">
        <v>548</v>
      </c>
      <c r="F441" s="139" t="s">
        <v>549</v>
      </c>
      <c r="G441" s="140" t="s">
        <v>132</v>
      </c>
      <c r="H441" s="141">
        <v>1157.8</v>
      </c>
      <c r="I441" s="142"/>
      <c r="J441" s="142">
        <f>ROUND(I441*H441,2)</f>
        <v>0</v>
      </c>
      <c r="K441" s="139" t="s">
        <v>133</v>
      </c>
      <c r="L441" s="32"/>
      <c r="M441" s="143" t="s">
        <v>3</v>
      </c>
      <c r="N441" s="144" t="s">
        <v>43</v>
      </c>
      <c r="O441" s="145">
        <v>4.9000000000000002E-2</v>
      </c>
      <c r="P441" s="145">
        <f>O441*H441</f>
        <v>56.732199999999999</v>
      </c>
      <c r="Q441" s="145">
        <v>0</v>
      </c>
      <c r="R441" s="145">
        <f>Q441*H441</f>
        <v>0</v>
      </c>
      <c r="S441" s="145">
        <v>0</v>
      </c>
      <c r="T441" s="146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47" t="s">
        <v>134</v>
      </c>
      <c r="AT441" s="147" t="s">
        <v>129</v>
      </c>
      <c r="AU441" s="147" t="s">
        <v>135</v>
      </c>
      <c r="AY441" s="19" t="s">
        <v>127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9" t="s">
        <v>135</v>
      </c>
      <c r="BK441" s="148">
        <f>ROUND(I441*H441,2)</f>
        <v>0</v>
      </c>
      <c r="BL441" s="19" t="s">
        <v>134</v>
      </c>
      <c r="BM441" s="147" t="s">
        <v>550</v>
      </c>
    </row>
    <row r="442" spans="1:65" s="2" customFormat="1" ht="24" customHeight="1">
      <c r="A442" s="31"/>
      <c r="B442" s="136"/>
      <c r="C442" s="137" t="s">
        <v>551</v>
      </c>
      <c r="D442" s="137" t="s">
        <v>129</v>
      </c>
      <c r="E442" s="138" t="s">
        <v>552</v>
      </c>
      <c r="F442" s="139" t="s">
        <v>553</v>
      </c>
      <c r="G442" s="140" t="s">
        <v>132</v>
      </c>
      <c r="H442" s="141">
        <v>104202</v>
      </c>
      <c r="I442" s="142"/>
      <c r="J442" s="142">
        <f>ROUND(I442*H442,2)</f>
        <v>0</v>
      </c>
      <c r="K442" s="139" t="s">
        <v>133</v>
      </c>
      <c r="L442" s="32"/>
      <c r="M442" s="143" t="s">
        <v>3</v>
      </c>
      <c r="N442" s="144" t="s">
        <v>43</v>
      </c>
      <c r="O442" s="145">
        <v>0</v>
      </c>
      <c r="P442" s="145">
        <f>O442*H442</f>
        <v>0</v>
      </c>
      <c r="Q442" s="145">
        <v>0</v>
      </c>
      <c r="R442" s="145">
        <f>Q442*H442</f>
        <v>0</v>
      </c>
      <c r="S442" s="145">
        <v>0</v>
      </c>
      <c r="T442" s="146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47" t="s">
        <v>134</v>
      </c>
      <c r="AT442" s="147" t="s">
        <v>129</v>
      </c>
      <c r="AU442" s="147" t="s">
        <v>135</v>
      </c>
      <c r="AY442" s="19" t="s">
        <v>127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9" t="s">
        <v>135</v>
      </c>
      <c r="BK442" s="148">
        <f>ROUND(I442*H442,2)</f>
        <v>0</v>
      </c>
      <c r="BL442" s="19" t="s">
        <v>134</v>
      </c>
      <c r="BM442" s="147" t="s">
        <v>554</v>
      </c>
    </row>
    <row r="443" spans="1:65" s="14" customFormat="1">
      <c r="B443" s="156"/>
      <c r="D443" s="150" t="s">
        <v>137</v>
      </c>
      <c r="F443" s="158" t="s">
        <v>542</v>
      </c>
      <c r="H443" s="159">
        <v>104202</v>
      </c>
      <c r="L443" s="156"/>
      <c r="M443" s="160"/>
      <c r="N443" s="161"/>
      <c r="O443" s="161"/>
      <c r="P443" s="161"/>
      <c r="Q443" s="161"/>
      <c r="R443" s="161"/>
      <c r="S443" s="161"/>
      <c r="T443" s="162"/>
      <c r="AT443" s="157" t="s">
        <v>137</v>
      </c>
      <c r="AU443" s="157" t="s">
        <v>135</v>
      </c>
      <c r="AV443" s="14" t="s">
        <v>135</v>
      </c>
      <c r="AW443" s="14" t="s">
        <v>4</v>
      </c>
      <c r="AX443" s="14" t="s">
        <v>79</v>
      </c>
      <c r="AY443" s="157" t="s">
        <v>127</v>
      </c>
    </row>
    <row r="444" spans="1:65" s="2" customFormat="1" ht="24" customHeight="1">
      <c r="A444" s="31"/>
      <c r="B444" s="136"/>
      <c r="C444" s="137" t="s">
        <v>555</v>
      </c>
      <c r="D444" s="137" t="s">
        <v>129</v>
      </c>
      <c r="E444" s="138" t="s">
        <v>556</v>
      </c>
      <c r="F444" s="139" t="s">
        <v>557</v>
      </c>
      <c r="G444" s="140" t="s">
        <v>132</v>
      </c>
      <c r="H444" s="141">
        <v>1157.8</v>
      </c>
      <c r="I444" s="142"/>
      <c r="J444" s="142">
        <f>ROUND(I444*H444,2)</f>
        <v>0</v>
      </c>
      <c r="K444" s="139" t="s">
        <v>133</v>
      </c>
      <c r="L444" s="32"/>
      <c r="M444" s="143" t="s">
        <v>3</v>
      </c>
      <c r="N444" s="144" t="s">
        <v>43</v>
      </c>
      <c r="O444" s="145">
        <v>3.3000000000000002E-2</v>
      </c>
      <c r="P444" s="145">
        <f>O444*H444</f>
        <v>38.2074</v>
      </c>
      <c r="Q444" s="145">
        <v>0</v>
      </c>
      <c r="R444" s="145">
        <f>Q444*H444</f>
        <v>0</v>
      </c>
      <c r="S444" s="145">
        <v>0</v>
      </c>
      <c r="T444" s="146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47" t="s">
        <v>134</v>
      </c>
      <c r="AT444" s="147" t="s">
        <v>129</v>
      </c>
      <c r="AU444" s="147" t="s">
        <v>135</v>
      </c>
      <c r="AY444" s="19" t="s">
        <v>127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9" t="s">
        <v>135</v>
      </c>
      <c r="BK444" s="148">
        <f>ROUND(I444*H444,2)</f>
        <v>0</v>
      </c>
      <c r="BL444" s="19" t="s">
        <v>134</v>
      </c>
      <c r="BM444" s="147" t="s">
        <v>558</v>
      </c>
    </row>
    <row r="445" spans="1:65" s="2" customFormat="1" ht="24" customHeight="1">
      <c r="A445" s="31"/>
      <c r="B445" s="136"/>
      <c r="C445" s="137" t="s">
        <v>559</v>
      </c>
      <c r="D445" s="137" t="s">
        <v>129</v>
      </c>
      <c r="E445" s="138" t="s">
        <v>560</v>
      </c>
      <c r="F445" s="139" t="s">
        <v>561</v>
      </c>
      <c r="G445" s="140" t="s">
        <v>275</v>
      </c>
      <c r="H445" s="141">
        <v>8</v>
      </c>
      <c r="I445" s="142"/>
      <c r="J445" s="142">
        <f>ROUND(I445*H445,2)</f>
        <v>0</v>
      </c>
      <c r="K445" s="139" t="s">
        <v>133</v>
      </c>
      <c r="L445" s="32"/>
      <c r="M445" s="143" t="s">
        <v>3</v>
      </c>
      <c r="N445" s="144" t="s">
        <v>43</v>
      </c>
      <c r="O445" s="145">
        <v>0.44900000000000001</v>
      </c>
      <c r="P445" s="145">
        <f>O445*H445</f>
        <v>3.5920000000000001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47" t="s">
        <v>134</v>
      </c>
      <c r="AT445" s="147" t="s">
        <v>129</v>
      </c>
      <c r="AU445" s="147" t="s">
        <v>135</v>
      </c>
      <c r="AY445" s="19" t="s">
        <v>127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9" t="s">
        <v>135</v>
      </c>
      <c r="BK445" s="148">
        <f>ROUND(I445*H445,2)</f>
        <v>0</v>
      </c>
      <c r="BL445" s="19" t="s">
        <v>134</v>
      </c>
      <c r="BM445" s="147" t="s">
        <v>562</v>
      </c>
    </row>
    <row r="446" spans="1:65" s="2" customFormat="1" ht="24" customHeight="1">
      <c r="A446" s="31"/>
      <c r="B446" s="136"/>
      <c r="C446" s="137" t="s">
        <v>563</v>
      </c>
      <c r="D446" s="137" t="s">
        <v>129</v>
      </c>
      <c r="E446" s="138" t="s">
        <v>564</v>
      </c>
      <c r="F446" s="139" t="s">
        <v>565</v>
      </c>
      <c r="G446" s="140" t="s">
        <v>275</v>
      </c>
      <c r="H446" s="141">
        <v>720</v>
      </c>
      <c r="I446" s="142"/>
      <c r="J446" s="142">
        <f>ROUND(I446*H446,2)</f>
        <v>0</v>
      </c>
      <c r="K446" s="139" t="s">
        <v>133</v>
      </c>
      <c r="L446" s="32"/>
      <c r="M446" s="143" t="s">
        <v>3</v>
      </c>
      <c r="N446" s="144" t="s">
        <v>43</v>
      </c>
      <c r="O446" s="145">
        <v>0</v>
      </c>
      <c r="P446" s="145">
        <f>O446*H446</f>
        <v>0</v>
      </c>
      <c r="Q446" s="145">
        <v>0</v>
      </c>
      <c r="R446" s="145">
        <f>Q446*H446</f>
        <v>0</v>
      </c>
      <c r="S446" s="145">
        <v>0</v>
      </c>
      <c r="T446" s="146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47" t="s">
        <v>134</v>
      </c>
      <c r="AT446" s="147" t="s">
        <v>129</v>
      </c>
      <c r="AU446" s="147" t="s">
        <v>135</v>
      </c>
      <c r="AY446" s="19" t="s">
        <v>127</v>
      </c>
      <c r="BE446" s="148">
        <f>IF(N446="základní",J446,0)</f>
        <v>0</v>
      </c>
      <c r="BF446" s="148">
        <f>IF(N446="snížená",J446,0)</f>
        <v>0</v>
      </c>
      <c r="BG446" s="148">
        <f>IF(N446="zákl. přenesená",J446,0)</f>
        <v>0</v>
      </c>
      <c r="BH446" s="148">
        <f>IF(N446="sníž. přenesená",J446,0)</f>
        <v>0</v>
      </c>
      <c r="BI446" s="148">
        <f>IF(N446="nulová",J446,0)</f>
        <v>0</v>
      </c>
      <c r="BJ446" s="19" t="s">
        <v>135</v>
      </c>
      <c r="BK446" s="148">
        <f>ROUND(I446*H446,2)</f>
        <v>0</v>
      </c>
      <c r="BL446" s="19" t="s">
        <v>134</v>
      </c>
      <c r="BM446" s="147" t="s">
        <v>566</v>
      </c>
    </row>
    <row r="447" spans="1:65" s="14" customFormat="1">
      <c r="B447" s="156"/>
      <c r="D447" s="150" t="s">
        <v>137</v>
      </c>
      <c r="F447" s="158" t="s">
        <v>567</v>
      </c>
      <c r="H447" s="159">
        <v>720</v>
      </c>
      <c r="L447" s="156"/>
      <c r="M447" s="160"/>
      <c r="N447" s="161"/>
      <c r="O447" s="161"/>
      <c r="P447" s="161"/>
      <c r="Q447" s="161"/>
      <c r="R447" s="161"/>
      <c r="S447" s="161"/>
      <c r="T447" s="162"/>
      <c r="AT447" s="157" t="s">
        <v>137</v>
      </c>
      <c r="AU447" s="157" t="s">
        <v>135</v>
      </c>
      <c r="AV447" s="14" t="s">
        <v>135</v>
      </c>
      <c r="AW447" s="14" t="s">
        <v>4</v>
      </c>
      <c r="AX447" s="14" t="s">
        <v>79</v>
      </c>
      <c r="AY447" s="157" t="s">
        <v>127</v>
      </c>
    </row>
    <row r="448" spans="1:65" s="2" customFormat="1" ht="24" customHeight="1">
      <c r="A448" s="31"/>
      <c r="B448" s="136"/>
      <c r="C448" s="137" t="s">
        <v>568</v>
      </c>
      <c r="D448" s="137" t="s">
        <v>129</v>
      </c>
      <c r="E448" s="138" t="s">
        <v>569</v>
      </c>
      <c r="F448" s="139" t="s">
        <v>570</v>
      </c>
      <c r="G448" s="140" t="s">
        <v>275</v>
      </c>
      <c r="H448" s="141">
        <v>8</v>
      </c>
      <c r="I448" s="142"/>
      <c r="J448" s="142">
        <f>ROUND(I448*H448,2)</f>
        <v>0</v>
      </c>
      <c r="K448" s="139" t="s">
        <v>133</v>
      </c>
      <c r="L448" s="32"/>
      <c r="M448" s="143" t="s">
        <v>3</v>
      </c>
      <c r="N448" s="144" t="s">
        <v>43</v>
      </c>
      <c r="O448" s="145">
        <v>0.30599999999999999</v>
      </c>
      <c r="P448" s="145">
        <f>O448*H448</f>
        <v>2.448</v>
      </c>
      <c r="Q448" s="145">
        <v>0</v>
      </c>
      <c r="R448" s="145">
        <f>Q448*H448</f>
        <v>0</v>
      </c>
      <c r="S448" s="145">
        <v>0</v>
      </c>
      <c r="T448" s="146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47" t="s">
        <v>134</v>
      </c>
      <c r="AT448" s="147" t="s">
        <v>129</v>
      </c>
      <c r="AU448" s="147" t="s">
        <v>135</v>
      </c>
      <c r="AY448" s="19" t="s">
        <v>127</v>
      </c>
      <c r="BE448" s="148">
        <f>IF(N448="základní",J448,0)</f>
        <v>0</v>
      </c>
      <c r="BF448" s="148">
        <f>IF(N448="snížená",J448,0)</f>
        <v>0</v>
      </c>
      <c r="BG448" s="148">
        <f>IF(N448="zákl. přenesená",J448,0)</f>
        <v>0</v>
      </c>
      <c r="BH448" s="148">
        <f>IF(N448="sníž. přenesená",J448,0)</f>
        <v>0</v>
      </c>
      <c r="BI448" s="148">
        <f>IF(N448="nulová",J448,0)</f>
        <v>0</v>
      </c>
      <c r="BJ448" s="19" t="s">
        <v>135</v>
      </c>
      <c r="BK448" s="148">
        <f>ROUND(I448*H448,2)</f>
        <v>0</v>
      </c>
      <c r="BL448" s="19" t="s">
        <v>134</v>
      </c>
      <c r="BM448" s="147" t="s">
        <v>571</v>
      </c>
    </row>
    <row r="449" spans="1:65" s="2" customFormat="1" ht="36" customHeight="1">
      <c r="A449" s="31"/>
      <c r="B449" s="136"/>
      <c r="C449" s="137" t="s">
        <v>572</v>
      </c>
      <c r="D449" s="137" t="s">
        <v>129</v>
      </c>
      <c r="E449" s="138" t="s">
        <v>573</v>
      </c>
      <c r="F449" s="139" t="s">
        <v>574</v>
      </c>
      <c r="G449" s="140" t="s">
        <v>132</v>
      </c>
      <c r="H449" s="141">
        <v>156.1</v>
      </c>
      <c r="I449" s="142"/>
      <c r="J449" s="142">
        <f>ROUND(I449*H449,2)</f>
        <v>0</v>
      </c>
      <c r="K449" s="139" t="s">
        <v>133</v>
      </c>
      <c r="L449" s="32"/>
      <c r="M449" s="143" t="s">
        <v>3</v>
      </c>
      <c r="N449" s="144" t="s">
        <v>43</v>
      </c>
      <c r="O449" s="145">
        <v>0.308</v>
      </c>
      <c r="P449" s="145">
        <f>O449*H449</f>
        <v>48.078800000000001</v>
      </c>
      <c r="Q449" s="145">
        <v>3.9499999999999998E-5</v>
      </c>
      <c r="R449" s="145">
        <f>Q449*H449</f>
        <v>6.165949999999999E-3</v>
      </c>
      <c r="S449" s="145">
        <v>0</v>
      </c>
      <c r="T449" s="146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47" t="s">
        <v>134</v>
      </c>
      <c r="AT449" s="147" t="s">
        <v>129</v>
      </c>
      <c r="AU449" s="147" t="s">
        <v>135</v>
      </c>
      <c r="AY449" s="19" t="s">
        <v>127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9" t="s">
        <v>135</v>
      </c>
      <c r="BK449" s="148">
        <f>ROUND(I449*H449,2)</f>
        <v>0</v>
      </c>
      <c r="BL449" s="19" t="s">
        <v>134</v>
      </c>
      <c r="BM449" s="147" t="s">
        <v>575</v>
      </c>
    </row>
    <row r="450" spans="1:65" s="13" customFormat="1">
      <c r="B450" s="149"/>
      <c r="D450" s="150" t="s">
        <v>137</v>
      </c>
      <c r="E450" s="151" t="s">
        <v>3</v>
      </c>
      <c r="F450" s="152" t="s">
        <v>138</v>
      </c>
      <c r="H450" s="151" t="s">
        <v>3</v>
      </c>
      <c r="L450" s="149"/>
      <c r="M450" s="153"/>
      <c r="N450" s="154"/>
      <c r="O450" s="154"/>
      <c r="P450" s="154"/>
      <c r="Q450" s="154"/>
      <c r="R450" s="154"/>
      <c r="S450" s="154"/>
      <c r="T450" s="155"/>
      <c r="AT450" s="151" t="s">
        <v>137</v>
      </c>
      <c r="AU450" s="151" t="s">
        <v>135</v>
      </c>
      <c r="AV450" s="13" t="s">
        <v>79</v>
      </c>
      <c r="AW450" s="13" t="s">
        <v>33</v>
      </c>
      <c r="AX450" s="13" t="s">
        <v>71</v>
      </c>
      <c r="AY450" s="151" t="s">
        <v>127</v>
      </c>
    </row>
    <row r="451" spans="1:65" s="13" customFormat="1">
      <c r="B451" s="149"/>
      <c r="D451" s="150" t="s">
        <v>137</v>
      </c>
      <c r="E451" s="151" t="s">
        <v>3</v>
      </c>
      <c r="F451" s="152" t="s">
        <v>501</v>
      </c>
      <c r="H451" s="151" t="s">
        <v>3</v>
      </c>
      <c r="L451" s="149"/>
      <c r="M451" s="153"/>
      <c r="N451" s="154"/>
      <c r="O451" s="154"/>
      <c r="P451" s="154"/>
      <c r="Q451" s="154"/>
      <c r="R451" s="154"/>
      <c r="S451" s="154"/>
      <c r="T451" s="155"/>
      <c r="AT451" s="151" t="s">
        <v>137</v>
      </c>
      <c r="AU451" s="151" t="s">
        <v>135</v>
      </c>
      <c r="AV451" s="13" t="s">
        <v>79</v>
      </c>
      <c r="AW451" s="13" t="s">
        <v>33</v>
      </c>
      <c r="AX451" s="13" t="s">
        <v>71</v>
      </c>
      <c r="AY451" s="151" t="s">
        <v>127</v>
      </c>
    </row>
    <row r="452" spans="1:65" s="14" customFormat="1">
      <c r="B452" s="156"/>
      <c r="D452" s="150" t="s">
        <v>137</v>
      </c>
      <c r="E452" s="157" t="s">
        <v>3</v>
      </c>
      <c r="F452" s="158" t="s">
        <v>502</v>
      </c>
      <c r="H452" s="159">
        <v>56.1</v>
      </c>
      <c r="L452" s="156"/>
      <c r="M452" s="160"/>
      <c r="N452" s="161"/>
      <c r="O452" s="161"/>
      <c r="P452" s="161"/>
      <c r="Q452" s="161"/>
      <c r="R452" s="161"/>
      <c r="S452" s="161"/>
      <c r="T452" s="162"/>
      <c r="AT452" s="157" t="s">
        <v>137</v>
      </c>
      <c r="AU452" s="157" t="s">
        <v>135</v>
      </c>
      <c r="AV452" s="14" t="s">
        <v>135</v>
      </c>
      <c r="AW452" s="14" t="s">
        <v>33</v>
      </c>
      <c r="AX452" s="14" t="s">
        <v>71</v>
      </c>
      <c r="AY452" s="157" t="s">
        <v>127</v>
      </c>
    </row>
    <row r="453" spans="1:65" s="13" customFormat="1">
      <c r="B453" s="149"/>
      <c r="D453" s="150" t="s">
        <v>137</v>
      </c>
      <c r="E453" s="151" t="s">
        <v>3</v>
      </c>
      <c r="F453" s="152" t="s">
        <v>576</v>
      </c>
      <c r="H453" s="151" t="s">
        <v>3</v>
      </c>
      <c r="L453" s="149"/>
      <c r="M453" s="153"/>
      <c r="N453" s="154"/>
      <c r="O453" s="154"/>
      <c r="P453" s="154"/>
      <c r="Q453" s="154"/>
      <c r="R453" s="154"/>
      <c r="S453" s="154"/>
      <c r="T453" s="155"/>
      <c r="AT453" s="151" t="s">
        <v>137</v>
      </c>
      <c r="AU453" s="151" t="s">
        <v>135</v>
      </c>
      <c r="AV453" s="13" t="s">
        <v>79</v>
      </c>
      <c r="AW453" s="13" t="s">
        <v>33</v>
      </c>
      <c r="AX453" s="13" t="s">
        <v>71</v>
      </c>
      <c r="AY453" s="151" t="s">
        <v>127</v>
      </c>
    </row>
    <row r="454" spans="1:65" s="14" customFormat="1">
      <c r="B454" s="156"/>
      <c r="D454" s="150" t="s">
        <v>137</v>
      </c>
      <c r="E454" s="157" t="s">
        <v>3</v>
      </c>
      <c r="F454" s="158" t="s">
        <v>577</v>
      </c>
      <c r="H454" s="159">
        <v>100</v>
      </c>
      <c r="L454" s="156"/>
      <c r="M454" s="160"/>
      <c r="N454" s="161"/>
      <c r="O454" s="161"/>
      <c r="P454" s="161"/>
      <c r="Q454" s="161"/>
      <c r="R454" s="161"/>
      <c r="S454" s="161"/>
      <c r="T454" s="162"/>
      <c r="AT454" s="157" t="s">
        <v>137</v>
      </c>
      <c r="AU454" s="157" t="s">
        <v>135</v>
      </c>
      <c r="AV454" s="14" t="s">
        <v>135</v>
      </c>
      <c r="AW454" s="14" t="s">
        <v>33</v>
      </c>
      <c r="AX454" s="14" t="s">
        <v>71</v>
      </c>
      <c r="AY454" s="157" t="s">
        <v>127</v>
      </c>
    </row>
    <row r="455" spans="1:65" s="15" customFormat="1">
      <c r="B455" s="163"/>
      <c r="D455" s="150" t="s">
        <v>137</v>
      </c>
      <c r="E455" s="164" t="s">
        <v>3</v>
      </c>
      <c r="F455" s="165" t="s">
        <v>142</v>
      </c>
      <c r="H455" s="166">
        <v>156.1</v>
      </c>
      <c r="L455" s="163"/>
      <c r="M455" s="167"/>
      <c r="N455" s="168"/>
      <c r="O455" s="168"/>
      <c r="P455" s="168"/>
      <c r="Q455" s="168"/>
      <c r="R455" s="168"/>
      <c r="S455" s="168"/>
      <c r="T455" s="169"/>
      <c r="AT455" s="164" t="s">
        <v>137</v>
      </c>
      <c r="AU455" s="164" t="s">
        <v>135</v>
      </c>
      <c r="AV455" s="15" t="s">
        <v>134</v>
      </c>
      <c r="AW455" s="15" t="s">
        <v>33</v>
      </c>
      <c r="AX455" s="15" t="s">
        <v>79</v>
      </c>
      <c r="AY455" s="164" t="s">
        <v>127</v>
      </c>
    </row>
    <row r="456" spans="1:65" s="2" customFormat="1" ht="36" customHeight="1">
      <c r="A456" s="31"/>
      <c r="B456" s="136"/>
      <c r="C456" s="137" t="s">
        <v>578</v>
      </c>
      <c r="D456" s="137" t="s">
        <v>129</v>
      </c>
      <c r="E456" s="138" t="s">
        <v>579</v>
      </c>
      <c r="F456" s="139" t="s">
        <v>580</v>
      </c>
      <c r="G456" s="140" t="s">
        <v>132</v>
      </c>
      <c r="H456" s="141">
        <v>26.225000000000001</v>
      </c>
      <c r="I456" s="142"/>
      <c r="J456" s="142">
        <f>ROUND(I456*H456,2)</f>
        <v>0</v>
      </c>
      <c r="K456" s="139" t="s">
        <v>133</v>
      </c>
      <c r="L456" s="32"/>
      <c r="M456" s="143" t="s">
        <v>3</v>
      </c>
      <c r="N456" s="144" t="s">
        <v>43</v>
      </c>
      <c r="O456" s="145">
        <v>0.28399999999999997</v>
      </c>
      <c r="P456" s="145">
        <f>O456*H456</f>
        <v>7.4478999999999997</v>
      </c>
      <c r="Q456" s="145">
        <v>0</v>
      </c>
      <c r="R456" s="145">
        <f>Q456*H456</f>
        <v>0</v>
      </c>
      <c r="S456" s="145">
        <v>0.26100000000000001</v>
      </c>
      <c r="T456" s="146">
        <f>S456*H456</f>
        <v>6.8447250000000004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47" t="s">
        <v>134</v>
      </c>
      <c r="AT456" s="147" t="s">
        <v>129</v>
      </c>
      <c r="AU456" s="147" t="s">
        <v>135</v>
      </c>
      <c r="AY456" s="19" t="s">
        <v>127</v>
      </c>
      <c r="BE456" s="148">
        <f>IF(N456="základní",J456,0)</f>
        <v>0</v>
      </c>
      <c r="BF456" s="148">
        <f>IF(N456="snížená",J456,0)</f>
        <v>0</v>
      </c>
      <c r="BG456" s="148">
        <f>IF(N456="zákl. přenesená",J456,0)</f>
        <v>0</v>
      </c>
      <c r="BH456" s="148">
        <f>IF(N456="sníž. přenesená",J456,0)</f>
        <v>0</v>
      </c>
      <c r="BI456" s="148">
        <f>IF(N456="nulová",J456,0)</f>
        <v>0</v>
      </c>
      <c r="BJ456" s="19" t="s">
        <v>135</v>
      </c>
      <c r="BK456" s="148">
        <f>ROUND(I456*H456,2)</f>
        <v>0</v>
      </c>
      <c r="BL456" s="19" t="s">
        <v>134</v>
      </c>
      <c r="BM456" s="147" t="s">
        <v>581</v>
      </c>
    </row>
    <row r="457" spans="1:65" s="13" customFormat="1">
      <c r="B457" s="149"/>
      <c r="D457" s="150" t="s">
        <v>137</v>
      </c>
      <c r="E457" s="151" t="s">
        <v>3</v>
      </c>
      <c r="F457" s="152" t="s">
        <v>138</v>
      </c>
      <c r="H457" s="151" t="s">
        <v>3</v>
      </c>
      <c r="L457" s="149"/>
      <c r="M457" s="153"/>
      <c r="N457" s="154"/>
      <c r="O457" s="154"/>
      <c r="P457" s="154"/>
      <c r="Q457" s="154"/>
      <c r="R457" s="154"/>
      <c r="S457" s="154"/>
      <c r="T457" s="155"/>
      <c r="AT457" s="151" t="s">
        <v>137</v>
      </c>
      <c r="AU457" s="151" t="s">
        <v>135</v>
      </c>
      <c r="AV457" s="13" t="s">
        <v>79</v>
      </c>
      <c r="AW457" s="13" t="s">
        <v>33</v>
      </c>
      <c r="AX457" s="13" t="s">
        <v>71</v>
      </c>
      <c r="AY457" s="151" t="s">
        <v>127</v>
      </c>
    </row>
    <row r="458" spans="1:65" s="13" customFormat="1">
      <c r="B458" s="149"/>
      <c r="D458" s="150" t="s">
        <v>137</v>
      </c>
      <c r="E458" s="151" t="s">
        <v>3</v>
      </c>
      <c r="F458" s="152" t="s">
        <v>582</v>
      </c>
      <c r="H458" s="151" t="s">
        <v>3</v>
      </c>
      <c r="L458" s="149"/>
      <c r="M458" s="153"/>
      <c r="N458" s="154"/>
      <c r="O458" s="154"/>
      <c r="P458" s="154"/>
      <c r="Q458" s="154"/>
      <c r="R458" s="154"/>
      <c r="S458" s="154"/>
      <c r="T458" s="155"/>
      <c r="AT458" s="151" t="s">
        <v>137</v>
      </c>
      <c r="AU458" s="151" t="s">
        <v>135</v>
      </c>
      <c r="AV458" s="13" t="s">
        <v>79</v>
      </c>
      <c r="AW458" s="13" t="s">
        <v>33</v>
      </c>
      <c r="AX458" s="13" t="s">
        <v>71</v>
      </c>
      <c r="AY458" s="151" t="s">
        <v>127</v>
      </c>
    </row>
    <row r="459" spans="1:65" s="14" customFormat="1">
      <c r="B459" s="156"/>
      <c r="D459" s="150" t="s">
        <v>137</v>
      </c>
      <c r="E459" s="157" t="s">
        <v>3</v>
      </c>
      <c r="F459" s="158" t="s">
        <v>583</v>
      </c>
      <c r="H459" s="159">
        <v>28.05</v>
      </c>
      <c r="L459" s="156"/>
      <c r="M459" s="160"/>
      <c r="N459" s="161"/>
      <c r="O459" s="161"/>
      <c r="P459" s="161"/>
      <c r="Q459" s="161"/>
      <c r="R459" s="161"/>
      <c r="S459" s="161"/>
      <c r="T459" s="162"/>
      <c r="AT459" s="157" t="s">
        <v>137</v>
      </c>
      <c r="AU459" s="157" t="s">
        <v>135</v>
      </c>
      <c r="AV459" s="14" t="s">
        <v>135</v>
      </c>
      <c r="AW459" s="14" t="s">
        <v>33</v>
      </c>
      <c r="AX459" s="14" t="s">
        <v>71</v>
      </c>
      <c r="AY459" s="157" t="s">
        <v>127</v>
      </c>
    </row>
    <row r="460" spans="1:65" s="14" customFormat="1">
      <c r="B460" s="156"/>
      <c r="D460" s="150" t="s">
        <v>137</v>
      </c>
      <c r="E460" s="157" t="s">
        <v>3</v>
      </c>
      <c r="F460" s="158" t="s">
        <v>141</v>
      </c>
      <c r="H460" s="159">
        <v>-1.825</v>
      </c>
      <c r="L460" s="156"/>
      <c r="M460" s="160"/>
      <c r="N460" s="161"/>
      <c r="O460" s="161"/>
      <c r="P460" s="161"/>
      <c r="Q460" s="161"/>
      <c r="R460" s="161"/>
      <c r="S460" s="161"/>
      <c r="T460" s="162"/>
      <c r="AT460" s="157" t="s">
        <v>137</v>
      </c>
      <c r="AU460" s="157" t="s">
        <v>135</v>
      </c>
      <c r="AV460" s="14" t="s">
        <v>135</v>
      </c>
      <c r="AW460" s="14" t="s">
        <v>33</v>
      </c>
      <c r="AX460" s="14" t="s">
        <v>71</v>
      </c>
      <c r="AY460" s="157" t="s">
        <v>127</v>
      </c>
    </row>
    <row r="461" spans="1:65" s="15" customFormat="1">
      <c r="B461" s="163"/>
      <c r="D461" s="150" t="s">
        <v>137</v>
      </c>
      <c r="E461" s="164" t="s">
        <v>3</v>
      </c>
      <c r="F461" s="165" t="s">
        <v>142</v>
      </c>
      <c r="H461" s="166">
        <v>26.225000000000001</v>
      </c>
      <c r="L461" s="163"/>
      <c r="M461" s="167"/>
      <c r="N461" s="168"/>
      <c r="O461" s="168"/>
      <c r="P461" s="168"/>
      <c r="Q461" s="168"/>
      <c r="R461" s="168"/>
      <c r="S461" s="168"/>
      <c r="T461" s="169"/>
      <c r="AT461" s="164" t="s">
        <v>137</v>
      </c>
      <c r="AU461" s="164" t="s">
        <v>135</v>
      </c>
      <c r="AV461" s="15" t="s">
        <v>134</v>
      </c>
      <c r="AW461" s="15" t="s">
        <v>33</v>
      </c>
      <c r="AX461" s="15" t="s">
        <v>79</v>
      </c>
      <c r="AY461" s="164" t="s">
        <v>127</v>
      </c>
    </row>
    <row r="462" spans="1:65" s="2" customFormat="1" ht="24" customHeight="1">
      <c r="A462" s="31"/>
      <c r="B462" s="136"/>
      <c r="C462" s="137" t="s">
        <v>584</v>
      </c>
      <c r="D462" s="137" t="s">
        <v>129</v>
      </c>
      <c r="E462" s="138" t="s">
        <v>585</v>
      </c>
      <c r="F462" s="139" t="s">
        <v>586</v>
      </c>
      <c r="G462" s="140" t="s">
        <v>145</v>
      </c>
      <c r="H462" s="141">
        <v>0.34699999999999998</v>
      </c>
      <c r="I462" s="142"/>
      <c r="J462" s="142">
        <f>ROUND(I462*H462,2)</f>
        <v>0</v>
      </c>
      <c r="K462" s="139" t="s">
        <v>133</v>
      </c>
      <c r="L462" s="32"/>
      <c r="M462" s="143" t="s">
        <v>3</v>
      </c>
      <c r="N462" s="144" t="s">
        <v>43</v>
      </c>
      <c r="O462" s="145">
        <v>10.88</v>
      </c>
      <c r="P462" s="145">
        <f>O462*H462</f>
        <v>3.77536</v>
      </c>
      <c r="Q462" s="145">
        <v>0</v>
      </c>
      <c r="R462" s="145">
        <f>Q462*H462</f>
        <v>0</v>
      </c>
      <c r="S462" s="145">
        <v>2.2000000000000002</v>
      </c>
      <c r="T462" s="146">
        <f>S462*H462</f>
        <v>0.76339999999999997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47" t="s">
        <v>134</v>
      </c>
      <c r="AT462" s="147" t="s">
        <v>129</v>
      </c>
      <c r="AU462" s="147" t="s">
        <v>135</v>
      </c>
      <c r="AY462" s="19" t="s">
        <v>127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9" t="s">
        <v>135</v>
      </c>
      <c r="BK462" s="148">
        <f>ROUND(I462*H462,2)</f>
        <v>0</v>
      </c>
      <c r="BL462" s="19" t="s">
        <v>134</v>
      </c>
      <c r="BM462" s="147" t="s">
        <v>587</v>
      </c>
    </row>
    <row r="463" spans="1:65" s="13" customFormat="1">
      <c r="B463" s="149"/>
      <c r="D463" s="150" t="s">
        <v>137</v>
      </c>
      <c r="E463" s="151" t="s">
        <v>3</v>
      </c>
      <c r="F463" s="152" t="s">
        <v>138</v>
      </c>
      <c r="H463" s="151" t="s">
        <v>3</v>
      </c>
      <c r="L463" s="149"/>
      <c r="M463" s="153"/>
      <c r="N463" s="154"/>
      <c r="O463" s="154"/>
      <c r="P463" s="154"/>
      <c r="Q463" s="154"/>
      <c r="R463" s="154"/>
      <c r="S463" s="154"/>
      <c r="T463" s="155"/>
      <c r="AT463" s="151" t="s">
        <v>137</v>
      </c>
      <c r="AU463" s="151" t="s">
        <v>135</v>
      </c>
      <c r="AV463" s="13" t="s">
        <v>79</v>
      </c>
      <c r="AW463" s="13" t="s">
        <v>33</v>
      </c>
      <c r="AX463" s="13" t="s">
        <v>71</v>
      </c>
      <c r="AY463" s="151" t="s">
        <v>127</v>
      </c>
    </row>
    <row r="464" spans="1:65" s="13" customFormat="1">
      <c r="B464" s="149"/>
      <c r="D464" s="150" t="s">
        <v>137</v>
      </c>
      <c r="E464" s="151" t="s">
        <v>3</v>
      </c>
      <c r="F464" s="152" t="s">
        <v>189</v>
      </c>
      <c r="H464" s="151" t="s">
        <v>3</v>
      </c>
      <c r="L464" s="149"/>
      <c r="M464" s="153"/>
      <c r="N464" s="154"/>
      <c r="O464" s="154"/>
      <c r="P464" s="154"/>
      <c r="Q464" s="154"/>
      <c r="R464" s="154"/>
      <c r="S464" s="154"/>
      <c r="T464" s="155"/>
      <c r="AT464" s="151" t="s">
        <v>137</v>
      </c>
      <c r="AU464" s="151" t="s">
        <v>135</v>
      </c>
      <c r="AV464" s="13" t="s">
        <v>79</v>
      </c>
      <c r="AW464" s="13" t="s">
        <v>33</v>
      </c>
      <c r="AX464" s="13" t="s">
        <v>71</v>
      </c>
      <c r="AY464" s="151" t="s">
        <v>127</v>
      </c>
    </row>
    <row r="465" spans="1:65" s="14" customFormat="1">
      <c r="B465" s="156"/>
      <c r="D465" s="150" t="s">
        <v>137</v>
      </c>
      <c r="E465" s="157" t="s">
        <v>3</v>
      </c>
      <c r="F465" s="158" t="s">
        <v>588</v>
      </c>
      <c r="H465" s="159">
        <v>0.34699999999999998</v>
      </c>
      <c r="L465" s="156"/>
      <c r="M465" s="160"/>
      <c r="N465" s="161"/>
      <c r="O465" s="161"/>
      <c r="P465" s="161"/>
      <c r="Q465" s="161"/>
      <c r="R465" s="161"/>
      <c r="S465" s="161"/>
      <c r="T465" s="162"/>
      <c r="AT465" s="157" t="s">
        <v>137</v>
      </c>
      <c r="AU465" s="157" t="s">
        <v>135</v>
      </c>
      <c r="AV465" s="14" t="s">
        <v>135</v>
      </c>
      <c r="AW465" s="14" t="s">
        <v>33</v>
      </c>
      <c r="AX465" s="14" t="s">
        <v>79</v>
      </c>
      <c r="AY465" s="157" t="s">
        <v>127</v>
      </c>
    </row>
    <row r="466" spans="1:65" s="2" customFormat="1" ht="24" customHeight="1">
      <c r="A466" s="31"/>
      <c r="B466" s="136"/>
      <c r="C466" s="137" t="s">
        <v>589</v>
      </c>
      <c r="D466" s="137" t="s">
        <v>129</v>
      </c>
      <c r="E466" s="138" t="s">
        <v>590</v>
      </c>
      <c r="F466" s="139" t="s">
        <v>591</v>
      </c>
      <c r="G466" s="140" t="s">
        <v>132</v>
      </c>
      <c r="H466" s="141">
        <v>56.1</v>
      </c>
      <c r="I466" s="142"/>
      <c r="J466" s="142">
        <f>ROUND(I466*H466,2)</f>
        <v>0</v>
      </c>
      <c r="K466" s="139" t="s">
        <v>133</v>
      </c>
      <c r="L466" s="32"/>
      <c r="M466" s="143" t="s">
        <v>3</v>
      </c>
      <c r="N466" s="144" t="s">
        <v>43</v>
      </c>
      <c r="O466" s="145">
        <v>0.43</v>
      </c>
      <c r="P466" s="145">
        <f>O466*H466</f>
        <v>24.123000000000001</v>
      </c>
      <c r="Q466" s="145">
        <v>0</v>
      </c>
      <c r="R466" s="145">
        <f>Q466*H466</f>
        <v>0</v>
      </c>
      <c r="S466" s="145">
        <v>0.09</v>
      </c>
      <c r="T466" s="146">
        <f>S466*H466</f>
        <v>5.0490000000000004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47" t="s">
        <v>134</v>
      </c>
      <c r="AT466" s="147" t="s">
        <v>129</v>
      </c>
      <c r="AU466" s="147" t="s">
        <v>135</v>
      </c>
      <c r="AY466" s="19" t="s">
        <v>127</v>
      </c>
      <c r="BE466" s="148">
        <f>IF(N466="základní",J466,0)</f>
        <v>0</v>
      </c>
      <c r="BF466" s="148">
        <f>IF(N466="snížená",J466,0)</f>
        <v>0</v>
      </c>
      <c r="BG466" s="148">
        <f>IF(N466="zákl. přenesená",J466,0)</f>
        <v>0</v>
      </c>
      <c r="BH466" s="148">
        <f>IF(N466="sníž. přenesená",J466,0)</f>
        <v>0</v>
      </c>
      <c r="BI466" s="148">
        <f>IF(N466="nulová",J466,0)</f>
        <v>0</v>
      </c>
      <c r="BJ466" s="19" t="s">
        <v>135</v>
      </c>
      <c r="BK466" s="148">
        <f>ROUND(I466*H466,2)</f>
        <v>0</v>
      </c>
      <c r="BL466" s="19" t="s">
        <v>134</v>
      </c>
      <c r="BM466" s="147" t="s">
        <v>592</v>
      </c>
    </row>
    <row r="467" spans="1:65" s="13" customFormat="1">
      <c r="B467" s="149"/>
      <c r="D467" s="150" t="s">
        <v>137</v>
      </c>
      <c r="E467" s="151" t="s">
        <v>3</v>
      </c>
      <c r="F467" s="152" t="s">
        <v>138</v>
      </c>
      <c r="H467" s="151" t="s">
        <v>3</v>
      </c>
      <c r="L467" s="149"/>
      <c r="M467" s="153"/>
      <c r="N467" s="154"/>
      <c r="O467" s="154"/>
      <c r="P467" s="154"/>
      <c r="Q467" s="154"/>
      <c r="R467" s="154"/>
      <c r="S467" s="154"/>
      <c r="T467" s="155"/>
      <c r="AT467" s="151" t="s">
        <v>137</v>
      </c>
      <c r="AU467" s="151" t="s">
        <v>135</v>
      </c>
      <c r="AV467" s="13" t="s">
        <v>79</v>
      </c>
      <c r="AW467" s="13" t="s">
        <v>33</v>
      </c>
      <c r="AX467" s="13" t="s">
        <v>71</v>
      </c>
      <c r="AY467" s="151" t="s">
        <v>127</v>
      </c>
    </row>
    <row r="468" spans="1:65" s="13" customFormat="1">
      <c r="B468" s="149"/>
      <c r="D468" s="150" t="s">
        <v>137</v>
      </c>
      <c r="E468" s="151" t="s">
        <v>3</v>
      </c>
      <c r="F468" s="152" t="s">
        <v>501</v>
      </c>
      <c r="H468" s="151" t="s">
        <v>3</v>
      </c>
      <c r="L468" s="149"/>
      <c r="M468" s="153"/>
      <c r="N468" s="154"/>
      <c r="O468" s="154"/>
      <c r="P468" s="154"/>
      <c r="Q468" s="154"/>
      <c r="R468" s="154"/>
      <c r="S468" s="154"/>
      <c r="T468" s="155"/>
      <c r="AT468" s="151" t="s">
        <v>137</v>
      </c>
      <c r="AU468" s="151" t="s">
        <v>135</v>
      </c>
      <c r="AV468" s="13" t="s">
        <v>79</v>
      </c>
      <c r="AW468" s="13" t="s">
        <v>33</v>
      </c>
      <c r="AX468" s="13" t="s">
        <v>71</v>
      </c>
      <c r="AY468" s="151" t="s">
        <v>127</v>
      </c>
    </row>
    <row r="469" spans="1:65" s="14" customFormat="1">
      <c r="B469" s="156"/>
      <c r="D469" s="150" t="s">
        <v>137</v>
      </c>
      <c r="E469" s="157" t="s">
        <v>3</v>
      </c>
      <c r="F469" s="158" t="s">
        <v>502</v>
      </c>
      <c r="H469" s="159">
        <v>56.1</v>
      </c>
      <c r="L469" s="156"/>
      <c r="M469" s="160"/>
      <c r="N469" s="161"/>
      <c r="O469" s="161"/>
      <c r="P469" s="161"/>
      <c r="Q469" s="161"/>
      <c r="R469" s="161"/>
      <c r="S469" s="161"/>
      <c r="T469" s="162"/>
      <c r="AT469" s="157" t="s">
        <v>137</v>
      </c>
      <c r="AU469" s="157" t="s">
        <v>135</v>
      </c>
      <c r="AV469" s="14" t="s">
        <v>135</v>
      </c>
      <c r="AW469" s="14" t="s">
        <v>33</v>
      </c>
      <c r="AX469" s="14" t="s">
        <v>79</v>
      </c>
      <c r="AY469" s="157" t="s">
        <v>127</v>
      </c>
    </row>
    <row r="470" spans="1:65" s="2" customFormat="1" ht="24" customHeight="1">
      <c r="A470" s="31"/>
      <c r="B470" s="136"/>
      <c r="C470" s="137" t="s">
        <v>593</v>
      </c>
      <c r="D470" s="137" t="s">
        <v>129</v>
      </c>
      <c r="E470" s="138" t="s">
        <v>594</v>
      </c>
      <c r="F470" s="139" t="s">
        <v>595</v>
      </c>
      <c r="G470" s="140" t="s">
        <v>145</v>
      </c>
      <c r="H470" s="141">
        <v>0.34699999999999998</v>
      </c>
      <c r="I470" s="142"/>
      <c r="J470" s="142">
        <f>ROUND(I470*H470,2)</f>
        <v>0</v>
      </c>
      <c r="K470" s="139" t="s">
        <v>133</v>
      </c>
      <c r="L470" s="32"/>
      <c r="M470" s="143" t="s">
        <v>3</v>
      </c>
      <c r="N470" s="144" t="s">
        <v>43</v>
      </c>
      <c r="O470" s="145">
        <v>4.8280000000000003</v>
      </c>
      <c r="P470" s="145">
        <f>O470*H470</f>
        <v>1.675316</v>
      </c>
      <c r="Q470" s="145">
        <v>0</v>
      </c>
      <c r="R470" s="145">
        <f>Q470*H470</f>
        <v>0</v>
      </c>
      <c r="S470" s="145">
        <v>4.3999999999999997E-2</v>
      </c>
      <c r="T470" s="146">
        <f>S470*H470</f>
        <v>1.5267999999999999E-2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47" t="s">
        <v>134</v>
      </c>
      <c r="AT470" s="147" t="s">
        <v>129</v>
      </c>
      <c r="AU470" s="147" t="s">
        <v>135</v>
      </c>
      <c r="AY470" s="19" t="s">
        <v>127</v>
      </c>
      <c r="BE470" s="148">
        <f>IF(N470="základní",J470,0)</f>
        <v>0</v>
      </c>
      <c r="BF470" s="148">
        <f>IF(N470="snížená",J470,0)</f>
        <v>0</v>
      </c>
      <c r="BG470" s="148">
        <f>IF(N470="zákl. přenesená",J470,0)</f>
        <v>0</v>
      </c>
      <c r="BH470" s="148">
        <f>IF(N470="sníž. přenesená",J470,0)</f>
        <v>0</v>
      </c>
      <c r="BI470" s="148">
        <f>IF(N470="nulová",J470,0)</f>
        <v>0</v>
      </c>
      <c r="BJ470" s="19" t="s">
        <v>135</v>
      </c>
      <c r="BK470" s="148">
        <f>ROUND(I470*H470,2)</f>
        <v>0</v>
      </c>
      <c r="BL470" s="19" t="s">
        <v>134</v>
      </c>
      <c r="BM470" s="147" t="s">
        <v>596</v>
      </c>
    </row>
    <row r="471" spans="1:65" s="2" customFormat="1" ht="36" customHeight="1">
      <c r="A471" s="31"/>
      <c r="B471" s="136"/>
      <c r="C471" s="137" t="s">
        <v>597</v>
      </c>
      <c r="D471" s="137" t="s">
        <v>129</v>
      </c>
      <c r="E471" s="138" t="s">
        <v>598</v>
      </c>
      <c r="F471" s="139" t="s">
        <v>599</v>
      </c>
      <c r="G471" s="140" t="s">
        <v>132</v>
      </c>
      <c r="H471" s="141">
        <v>61.454999999999998</v>
      </c>
      <c r="I471" s="142"/>
      <c r="J471" s="142">
        <f>ROUND(I471*H471,2)</f>
        <v>0</v>
      </c>
      <c r="K471" s="139" t="s">
        <v>133</v>
      </c>
      <c r="L471" s="32"/>
      <c r="M471" s="143" t="s">
        <v>3</v>
      </c>
      <c r="N471" s="144" t="s">
        <v>43</v>
      </c>
      <c r="O471" s="145">
        <v>0.16200000000000001</v>
      </c>
      <c r="P471" s="145">
        <f>O471*H471</f>
        <v>9.9557099999999998</v>
      </c>
      <c r="Q471" s="145">
        <v>0</v>
      </c>
      <c r="R471" s="145">
        <f>Q471*H471</f>
        <v>0</v>
      </c>
      <c r="S471" s="145">
        <v>3.5000000000000003E-2</v>
      </c>
      <c r="T471" s="146">
        <f>S471*H471</f>
        <v>2.150925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47" t="s">
        <v>134</v>
      </c>
      <c r="AT471" s="147" t="s">
        <v>129</v>
      </c>
      <c r="AU471" s="147" t="s">
        <v>135</v>
      </c>
      <c r="AY471" s="19" t="s">
        <v>127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9" t="s">
        <v>135</v>
      </c>
      <c r="BK471" s="148">
        <f>ROUND(I471*H471,2)</f>
        <v>0</v>
      </c>
      <c r="BL471" s="19" t="s">
        <v>134</v>
      </c>
      <c r="BM471" s="147" t="s">
        <v>600</v>
      </c>
    </row>
    <row r="472" spans="1:65" s="13" customFormat="1">
      <c r="B472" s="149"/>
      <c r="D472" s="150" t="s">
        <v>137</v>
      </c>
      <c r="E472" s="151" t="s">
        <v>3</v>
      </c>
      <c r="F472" s="152" t="s">
        <v>138</v>
      </c>
      <c r="H472" s="151" t="s">
        <v>3</v>
      </c>
      <c r="L472" s="149"/>
      <c r="M472" s="153"/>
      <c r="N472" s="154"/>
      <c r="O472" s="154"/>
      <c r="P472" s="154"/>
      <c r="Q472" s="154"/>
      <c r="R472" s="154"/>
      <c r="S472" s="154"/>
      <c r="T472" s="155"/>
      <c r="AT472" s="151" t="s">
        <v>137</v>
      </c>
      <c r="AU472" s="151" t="s">
        <v>135</v>
      </c>
      <c r="AV472" s="13" t="s">
        <v>79</v>
      </c>
      <c r="AW472" s="13" t="s">
        <v>33</v>
      </c>
      <c r="AX472" s="13" t="s">
        <v>71</v>
      </c>
      <c r="AY472" s="151" t="s">
        <v>127</v>
      </c>
    </row>
    <row r="473" spans="1:65" s="13" customFormat="1">
      <c r="B473" s="149"/>
      <c r="D473" s="150" t="s">
        <v>137</v>
      </c>
      <c r="E473" s="151" t="s">
        <v>3</v>
      </c>
      <c r="F473" s="152" t="s">
        <v>501</v>
      </c>
      <c r="H473" s="151" t="s">
        <v>3</v>
      </c>
      <c r="L473" s="149"/>
      <c r="M473" s="153"/>
      <c r="N473" s="154"/>
      <c r="O473" s="154"/>
      <c r="P473" s="154"/>
      <c r="Q473" s="154"/>
      <c r="R473" s="154"/>
      <c r="S473" s="154"/>
      <c r="T473" s="155"/>
      <c r="AT473" s="151" t="s">
        <v>137</v>
      </c>
      <c r="AU473" s="151" t="s">
        <v>135</v>
      </c>
      <c r="AV473" s="13" t="s">
        <v>79</v>
      </c>
      <c r="AW473" s="13" t="s">
        <v>33</v>
      </c>
      <c r="AX473" s="13" t="s">
        <v>71</v>
      </c>
      <c r="AY473" s="151" t="s">
        <v>127</v>
      </c>
    </row>
    <row r="474" spans="1:65" s="14" customFormat="1">
      <c r="B474" s="156"/>
      <c r="D474" s="150" t="s">
        <v>137</v>
      </c>
      <c r="E474" s="157" t="s">
        <v>3</v>
      </c>
      <c r="F474" s="158" t="s">
        <v>502</v>
      </c>
      <c r="H474" s="159">
        <v>56.1</v>
      </c>
      <c r="L474" s="156"/>
      <c r="M474" s="160"/>
      <c r="N474" s="161"/>
      <c r="O474" s="161"/>
      <c r="P474" s="161"/>
      <c r="Q474" s="161"/>
      <c r="R474" s="161"/>
      <c r="S474" s="161"/>
      <c r="T474" s="162"/>
      <c r="AT474" s="157" t="s">
        <v>137</v>
      </c>
      <c r="AU474" s="157" t="s">
        <v>135</v>
      </c>
      <c r="AV474" s="14" t="s">
        <v>135</v>
      </c>
      <c r="AW474" s="14" t="s">
        <v>33</v>
      </c>
      <c r="AX474" s="14" t="s">
        <v>71</v>
      </c>
      <c r="AY474" s="157" t="s">
        <v>127</v>
      </c>
    </row>
    <row r="475" spans="1:65" s="14" customFormat="1">
      <c r="B475" s="156"/>
      <c r="D475" s="150" t="s">
        <v>137</v>
      </c>
      <c r="E475" s="157" t="s">
        <v>3</v>
      </c>
      <c r="F475" s="158" t="s">
        <v>601</v>
      </c>
      <c r="H475" s="159">
        <v>5.3550000000000004</v>
      </c>
      <c r="L475" s="156"/>
      <c r="M475" s="160"/>
      <c r="N475" s="161"/>
      <c r="O475" s="161"/>
      <c r="P475" s="161"/>
      <c r="Q475" s="161"/>
      <c r="R475" s="161"/>
      <c r="S475" s="161"/>
      <c r="T475" s="162"/>
      <c r="AT475" s="157" t="s">
        <v>137</v>
      </c>
      <c r="AU475" s="157" t="s">
        <v>135</v>
      </c>
      <c r="AV475" s="14" t="s">
        <v>135</v>
      </c>
      <c r="AW475" s="14" t="s">
        <v>33</v>
      </c>
      <c r="AX475" s="14" t="s">
        <v>71</v>
      </c>
      <c r="AY475" s="157" t="s">
        <v>127</v>
      </c>
    </row>
    <row r="476" spans="1:65" s="15" customFormat="1">
      <c r="B476" s="163"/>
      <c r="D476" s="150" t="s">
        <v>137</v>
      </c>
      <c r="E476" s="164" t="s">
        <v>3</v>
      </c>
      <c r="F476" s="165" t="s">
        <v>142</v>
      </c>
      <c r="H476" s="166">
        <v>61.454999999999998</v>
      </c>
      <c r="L476" s="163"/>
      <c r="M476" s="167"/>
      <c r="N476" s="168"/>
      <c r="O476" s="168"/>
      <c r="P476" s="168"/>
      <c r="Q476" s="168"/>
      <c r="R476" s="168"/>
      <c r="S476" s="168"/>
      <c r="T476" s="169"/>
      <c r="AT476" s="164" t="s">
        <v>137</v>
      </c>
      <c r="AU476" s="164" t="s">
        <v>135</v>
      </c>
      <c r="AV476" s="15" t="s">
        <v>134</v>
      </c>
      <c r="AW476" s="15" t="s">
        <v>33</v>
      </c>
      <c r="AX476" s="15" t="s">
        <v>79</v>
      </c>
      <c r="AY476" s="164" t="s">
        <v>127</v>
      </c>
    </row>
    <row r="477" spans="1:65" s="2" customFormat="1" ht="48" customHeight="1">
      <c r="A477" s="31"/>
      <c r="B477" s="136"/>
      <c r="C477" s="137" t="s">
        <v>602</v>
      </c>
      <c r="D477" s="137" t="s">
        <v>129</v>
      </c>
      <c r="E477" s="138" t="s">
        <v>603</v>
      </c>
      <c r="F477" s="139" t="s">
        <v>604</v>
      </c>
      <c r="G477" s="140" t="s">
        <v>132</v>
      </c>
      <c r="H477" s="141">
        <v>3.85</v>
      </c>
      <c r="I477" s="142"/>
      <c r="J477" s="142">
        <f>ROUND(I477*H477,2)</f>
        <v>0</v>
      </c>
      <c r="K477" s="139" t="s">
        <v>133</v>
      </c>
      <c r="L477" s="32"/>
      <c r="M477" s="143" t="s">
        <v>3</v>
      </c>
      <c r="N477" s="144" t="s">
        <v>43</v>
      </c>
      <c r="O477" s="145">
        <v>0.27700000000000002</v>
      </c>
      <c r="P477" s="145">
        <f>O477*H477</f>
        <v>1.0664500000000001</v>
      </c>
      <c r="Q477" s="145">
        <v>0</v>
      </c>
      <c r="R477" s="145">
        <f>Q477*H477</f>
        <v>0</v>
      </c>
      <c r="S477" s="145">
        <v>7.3999999999999996E-2</v>
      </c>
      <c r="T477" s="146">
        <f>S477*H477</f>
        <v>0.28489999999999999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47" t="s">
        <v>134</v>
      </c>
      <c r="AT477" s="147" t="s">
        <v>129</v>
      </c>
      <c r="AU477" s="147" t="s">
        <v>135</v>
      </c>
      <c r="AY477" s="19" t="s">
        <v>127</v>
      </c>
      <c r="BE477" s="148">
        <f>IF(N477="základní",J477,0)</f>
        <v>0</v>
      </c>
      <c r="BF477" s="148">
        <f>IF(N477="snížená",J477,0)</f>
        <v>0</v>
      </c>
      <c r="BG477" s="148">
        <f>IF(N477="zákl. přenesená",J477,0)</f>
        <v>0</v>
      </c>
      <c r="BH477" s="148">
        <f>IF(N477="sníž. přenesená",J477,0)</f>
        <v>0</v>
      </c>
      <c r="BI477" s="148">
        <f>IF(N477="nulová",J477,0)</f>
        <v>0</v>
      </c>
      <c r="BJ477" s="19" t="s">
        <v>135</v>
      </c>
      <c r="BK477" s="148">
        <f>ROUND(I477*H477,2)</f>
        <v>0</v>
      </c>
      <c r="BL477" s="19" t="s">
        <v>134</v>
      </c>
      <c r="BM477" s="147" t="s">
        <v>605</v>
      </c>
    </row>
    <row r="478" spans="1:65" s="13" customFormat="1">
      <c r="B478" s="149"/>
      <c r="D478" s="150" t="s">
        <v>137</v>
      </c>
      <c r="E478" s="151" t="s">
        <v>3</v>
      </c>
      <c r="F478" s="152" t="s">
        <v>138</v>
      </c>
      <c r="H478" s="151" t="s">
        <v>3</v>
      </c>
      <c r="L478" s="149"/>
      <c r="M478" s="153"/>
      <c r="N478" s="154"/>
      <c r="O478" s="154"/>
      <c r="P478" s="154"/>
      <c r="Q478" s="154"/>
      <c r="R478" s="154"/>
      <c r="S478" s="154"/>
      <c r="T478" s="155"/>
      <c r="AT478" s="151" t="s">
        <v>137</v>
      </c>
      <c r="AU478" s="151" t="s">
        <v>135</v>
      </c>
      <c r="AV478" s="13" t="s">
        <v>79</v>
      </c>
      <c r="AW478" s="13" t="s">
        <v>33</v>
      </c>
      <c r="AX478" s="13" t="s">
        <v>71</v>
      </c>
      <c r="AY478" s="151" t="s">
        <v>127</v>
      </c>
    </row>
    <row r="479" spans="1:65" s="13" customFormat="1">
      <c r="B479" s="149"/>
      <c r="D479" s="150" t="s">
        <v>137</v>
      </c>
      <c r="E479" s="151" t="s">
        <v>3</v>
      </c>
      <c r="F479" s="152" t="s">
        <v>189</v>
      </c>
      <c r="H479" s="151" t="s">
        <v>3</v>
      </c>
      <c r="L479" s="149"/>
      <c r="M479" s="153"/>
      <c r="N479" s="154"/>
      <c r="O479" s="154"/>
      <c r="P479" s="154"/>
      <c r="Q479" s="154"/>
      <c r="R479" s="154"/>
      <c r="S479" s="154"/>
      <c r="T479" s="155"/>
      <c r="AT479" s="151" t="s">
        <v>137</v>
      </c>
      <c r="AU479" s="151" t="s">
        <v>135</v>
      </c>
      <c r="AV479" s="13" t="s">
        <v>79</v>
      </c>
      <c r="AW479" s="13" t="s">
        <v>33</v>
      </c>
      <c r="AX479" s="13" t="s">
        <v>71</v>
      </c>
      <c r="AY479" s="151" t="s">
        <v>127</v>
      </c>
    </row>
    <row r="480" spans="1:65" s="14" customFormat="1">
      <c r="B480" s="156"/>
      <c r="D480" s="150" t="s">
        <v>137</v>
      </c>
      <c r="E480" s="157" t="s">
        <v>3</v>
      </c>
      <c r="F480" s="158" t="s">
        <v>606</v>
      </c>
      <c r="H480" s="159">
        <v>3.85</v>
      </c>
      <c r="L480" s="156"/>
      <c r="M480" s="160"/>
      <c r="N480" s="161"/>
      <c r="O480" s="161"/>
      <c r="P480" s="161"/>
      <c r="Q480" s="161"/>
      <c r="R480" s="161"/>
      <c r="S480" s="161"/>
      <c r="T480" s="162"/>
      <c r="AT480" s="157" t="s">
        <v>137</v>
      </c>
      <c r="AU480" s="157" t="s">
        <v>135</v>
      </c>
      <c r="AV480" s="14" t="s">
        <v>135</v>
      </c>
      <c r="AW480" s="14" t="s">
        <v>33</v>
      </c>
      <c r="AX480" s="14" t="s">
        <v>79</v>
      </c>
      <c r="AY480" s="157" t="s">
        <v>127</v>
      </c>
    </row>
    <row r="481" spans="1:65" s="2" customFormat="1" ht="24" customHeight="1">
      <c r="A481" s="31"/>
      <c r="B481" s="136"/>
      <c r="C481" s="137" t="s">
        <v>607</v>
      </c>
      <c r="D481" s="137" t="s">
        <v>129</v>
      </c>
      <c r="E481" s="138" t="s">
        <v>608</v>
      </c>
      <c r="F481" s="139" t="s">
        <v>609</v>
      </c>
      <c r="G481" s="140" t="s">
        <v>275</v>
      </c>
      <c r="H481" s="141">
        <v>92.05</v>
      </c>
      <c r="I481" s="142"/>
      <c r="J481" s="142">
        <f>ROUND(I481*H481,2)</f>
        <v>0</v>
      </c>
      <c r="K481" s="139" t="s">
        <v>133</v>
      </c>
      <c r="L481" s="32"/>
      <c r="M481" s="143" t="s">
        <v>3</v>
      </c>
      <c r="N481" s="144" t="s">
        <v>43</v>
      </c>
      <c r="O481" s="145">
        <v>9.8000000000000004E-2</v>
      </c>
      <c r="P481" s="145">
        <f>O481*H481</f>
        <v>9.0208999999999993</v>
      </c>
      <c r="Q481" s="145">
        <v>0</v>
      </c>
      <c r="R481" s="145">
        <f>Q481*H481</f>
        <v>0</v>
      </c>
      <c r="S481" s="145">
        <v>8.9999999999999993E-3</v>
      </c>
      <c r="T481" s="146">
        <f>S481*H481</f>
        <v>0.82844999999999991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47" t="s">
        <v>134</v>
      </c>
      <c r="AT481" s="147" t="s">
        <v>129</v>
      </c>
      <c r="AU481" s="147" t="s">
        <v>135</v>
      </c>
      <c r="AY481" s="19" t="s">
        <v>127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9" t="s">
        <v>135</v>
      </c>
      <c r="BK481" s="148">
        <f>ROUND(I481*H481,2)</f>
        <v>0</v>
      </c>
      <c r="BL481" s="19" t="s">
        <v>134</v>
      </c>
      <c r="BM481" s="147" t="s">
        <v>610</v>
      </c>
    </row>
    <row r="482" spans="1:65" s="13" customFormat="1">
      <c r="B482" s="149"/>
      <c r="D482" s="150" t="s">
        <v>137</v>
      </c>
      <c r="E482" s="151" t="s">
        <v>3</v>
      </c>
      <c r="F482" s="152" t="s">
        <v>138</v>
      </c>
      <c r="H482" s="151" t="s">
        <v>3</v>
      </c>
      <c r="L482" s="149"/>
      <c r="M482" s="153"/>
      <c r="N482" s="154"/>
      <c r="O482" s="154"/>
      <c r="P482" s="154"/>
      <c r="Q482" s="154"/>
      <c r="R482" s="154"/>
      <c r="S482" s="154"/>
      <c r="T482" s="155"/>
      <c r="AT482" s="151" t="s">
        <v>137</v>
      </c>
      <c r="AU482" s="151" t="s">
        <v>135</v>
      </c>
      <c r="AV482" s="13" t="s">
        <v>79</v>
      </c>
      <c r="AW482" s="13" t="s">
        <v>33</v>
      </c>
      <c r="AX482" s="13" t="s">
        <v>71</v>
      </c>
      <c r="AY482" s="151" t="s">
        <v>127</v>
      </c>
    </row>
    <row r="483" spans="1:65" s="13" customFormat="1">
      <c r="B483" s="149"/>
      <c r="D483" s="150" t="s">
        <v>137</v>
      </c>
      <c r="E483" s="151" t="s">
        <v>3</v>
      </c>
      <c r="F483" s="152" t="s">
        <v>501</v>
      </c>
      <c r="H483" s="151" t="s">
        <v>3</v>
      </c>
      <c r="L483" s="149"/>
      <c r="M483" s="153"/>
      <c r="N483" s="154"/>
      <c r="O483" s="154"/>
      <c r="P483" s="154"/>
      <c r="Q483" s="154"/>
      <c r="R483" s="154"/>
      <c r="S483" s="154"/>
      <c r="T483" s="155"/>
      <c r="AT483" s="151" t="s">
        <v>137</v>
      </c>
      <c r="AU483" s="151" t="s">
        <v>135</v>
      </c>
      <c r="AV483" s="13" t="s">
        <v>79</v>
      </c>
      <c r="AW483" s="13" t="s">
        <v>33</v>
      </c>
      <c r="AX483" s="13" t="s">
        <v>71</v>
      </c>
      <c r="AY483" s="151" t="s">
        <v>127</v>
      </c>
    </row>
    <row r="484" spans="1:65" s="14" customFormat="1">
      <c r="B484" s="156"/>
      <c r="D484" s="150" t="s">
        <v>137</v>
      </c>
      <c r="E484" s="157" t="s">
        <v>3</v>
      </c>
      <c r="F484" s="158" t="s">
        <v>611</v>
      </c>
      <c r="H484" s="159">
        <v>87.55</v>
      </c>
      <c r="L484" s="156"/>
      <c r="M484" s="160"/>
      <c r="N484" s="161"/>
      <c r="O484" s="161"/>
      <c r="P484" s="161"/>
      <c r="Q484" s="161"/>
      <c r="R484" s="161"/>
      <c r="S484" s="161"/>
      <c r="T484" s="162"/>
      <c r="AT484" s="157" t="s">
        <v>137</v>
      </c>
      <c r="AU484" s="157" t="s">
        <v>135</v>
      </c>
      <c r="AV484" s="14" t="s">
        <v>135</v>
      </c>
      <c r="AW484" s="14" t="s">
        <v>33</v>
      </c>
      <c r="AX484" s="14" t="s">
        <v>71</v>
      </c>
      <c r="AY484" s="157" t="s">
        <v>127</v>
      </c>
    </row>
    <row r="485" spans="1:65" s="13" customFormat="1">
      <c r="B485" s="149"/>
      <c r="D485" s="150" t="s">
        <v>137</v>
      </c>
      <c r="E485" s="151" t="s">
        <v>3</v>
      </c>
      <c r="F485" s="152" t="s">
        <v>189</v>
      </c>
      <c r="H485" s="151" t="s">
        <v>3</v>
      </c>
      <c r="L485" s="149"/>
      <c r="M485" s="153"/>
      <c r="N485" s="154"/>
      <c r="O485" s="154"/>
      <c r="P485" s="154"/>
      <c r="Q485" s="154"/>
      <c r="R485" s="154"/>
      <c r="S485" s="154"/>
      <c r="T485" s="155"/>
      <c r="AT485" s="151" t="s">
        <v>137</v>
      </c>
      <c r="AU485" s="151" t="s">
        <v>135</v>
      </c>
      <c r="AV485" s="13" t="s">
        <v>79</v>
      </c>
      <c r="AW485" s="13" t="s">
        <v>33</v>
      </c>
      <c r="AX485" s="13" t="s">
        <v>71</v>
      </c>
      <c r="AY485" s="151" t="s">
        <v>127</v>
      </c>
    </row>
    <row r="486" spans="1:65" s="14" customFormat="1">
      <c r="B486" s="156"/>
      <c r="D486" s="150" t="s">
        <v>137</v>
      </c>
      <c r="E486" s="157" t="s">
        <v>3</v>
      </c>
      <c r="F486" s="158" t="s">
        <v>612</v>
      </c>
      <c r="H486" s="159">
        <v>4.5</v>
      </c>
      <c r="L486" s="156"/>
      <c r="M486" s="160"/>
      <c r="N486" s="161"/>
      <c r="O486" s="161"/>
      <c r="P486" s="161"/>
      <c r="Q486" s="161"/>
      <c r="R486" s="161"/>
      <c r="S486" s="161"/>
      <c r="T486" s="162"/>
      <c r="AT486" s="157" t="s">
        <v>137</v>
      </c>
      <c r="AU486" s="157" t="s">
        <v>135</v>
      </c>
      <c r="AV486" s="14" t="s">
        <v>135</v>
      </c>
      <c r="AW486" s="14" t="s">
        <v>33</v>
      </c>
      <c r="AX486" s="14" t="s">
        <v>71</v>
      </c>
      <c r="AY486" s="157" t="s">
        <v>127</v>
      </c>
    </row>
    <row r="487" spans="1:65" s="15" customFormat="1">
      <c r="B487" s="163"/>
      <c r="D487" s="150" t="s">
        <v>137</v>
      </c>
      <c r="E487" s="164" t="s">
        <v>3</v>
      </c>
      <c r="F487" s="165" t="s">
        <v>142</v>
      </c>
      <c r="H487" s="166">
        <v>92.05</v>
      </c>
      <c r="L487" s="163"/>
      <c r="M487" s="167"/>
      <c r="N487" s="168"/>
      <c r="O487" s="168"/>
      <c r="P487" s="168"/>
      <c r="Q487" s="168"/>
      <c r="R487" s="168"/>
      <c r="S487" s="168"/>
      <c r="T487" s="169"/>
      <c r="AT487" s="164" t="s">
        <v>137</v>
      </c>
      <c r="AU487" s="164" t="s">
        <v>135</v>
      </c>
      <c r="AV487" s="15" t="s">
        <v>134</v>
      </c>
      <c r="AW487" s="15" t="s">
        <v>33</v>
      </c>
      <c r="AX487" s="15" t="s">
        <v>79</v>
      </c>
      <c r="AY487" s="164" t="s">
        <v>127</v>
      </c>
    </row>
    <row r="488" spans="1:65" s="2" customFormat="1" ht="36" customHeight="1">
      <c r="A488" s="31"/>
      <c r="B488" s="136"/>
      <c r="C488" s="137" t="s">
        <v>613</v>
      </c>
      <c r="D488" s="137" t="s">
        <v>129</v>
      </c>
      <c r="E488" s="138" t="s">
        <v>614</v>
      </c>
      <c r="F488" s="139" t="s">
        <v>615</v>
      </c>
      <c r="G488" s="140" t="s">
        <v>132</v>
      </c>
      <c r="H488" s="141">
        <v>10.702999999999999</v>
      </c>
      <c r="I488" s="142"/>
      <c r="J488" s="142">
        <f>ROUND(I488*H488,2)</f>
        <v>0</v>
      </c>
      <c r="K488" s="139" t="s">
        <v>133</v>
      </c>
      <c r="L488" s="32"/>
      <c r="M488" s="143" t="s">
        <v>3</v>
      </c>
      <c r="N488" s="144" t="s">
        <v>43</v>
      </c>
      <c r="O488" s="145">
        <v>0.71799999999999997</v>
      </c>
      <c r="P488" s="145">
        <f>O488*H488</f>
        <v>7.684753999999999</v>
      </c>
      <c r="Q488" s="145">
        <v>0</v>
      </c>
      <c r="R488" s="145">
        <f>Q488*H488</f>
        <v>0</v>
      </c>
      <c r="S488" s="145">
        <v>6.3E-2</v>
      </c>
      <c r="T488" s="146">
        <f>S488*H488</f>
        <v>0.67428899999999992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47" t="s">
        <v>134</v>
      </c>
      <c r="AT488" s="147" t="s">
        <v>129</v>
      </c>
      <c r="AU488" s="147" t="s">
        <v>135</v>
      </c>
      <c r="AY488" s="19" t="s">
        <v>127</v>
      </c>
      <c r="BE488" s="148">
        <f>IF(N488="základní",J488,0)</f>
        <v>0</v>
      </c>
      <c r="BF488" s="148">
        <f>IF(N488="snížená",J488,0)</f>
        <v>0</v>
      </c>
      <c r="BG488" s="148">
        <f>IF(N488="zákl. přenesená",J488,0)</f>
        <v>0</v>
      </c>
      <c r="BH488" s="148">
        <f>IF(N488="sníž. přenesená",J488,0)</f>
        <v>0</v>
      </c>
      <c r="BI488" s="148">
        <f>IF(N488="nulová",J488,0)</f>
        <v>0</v>
      </c>
      <c r="BJ488" s="19" t="s">
        <v>135</v>
      </c>
      <c r="BK488" s="148">
        <f>ROUND(I488*H488,2)</f>
        <v>0</v>
      </c>
      <c r="BL488" s="19" t="s">
        <v>134</v>
      </c>
      <c r="BM488" s="147" t="s">
        <v>616</v>
      </c>
    </row>
    <row r="489" spans="1:65" s="13" customFormat="1">
      <c r="B489" s="149"/>
      <c r="D489" s="150" t="s">
        <v>137</v>
      </c>
      <c r="E489" s="151" t="s">
        <v>3</v>
      </c>
      <c r="F489" s="152" t="s">
        <v>138</v>
      </c>
      <c r="H489" s="151" t="s">
        <v>3</v>
      </c>
      <c r="L489" s="149"/>
      <c r="M489" s="153"/>
      <c r="N489" s="154"/>
      <c r="O489" s="154"/>
      <c r="P489" s="154"/>
      <c r="Q489" s="154"/>
      <c r="R489" s="154"/>
      <c r="S489" s="154"/>
      <c r="T489" s="155"/>
      <c r="AT489" s="151" t="s">
        <v>137</v>
      </c>
      <c r="AU489" s="151" t="s">
        <v>135</v>
      </c>
      <c r="AV489" s="13" t="s">
        <v>79</v>
      </c>
      <c r="AW489" s="13" t="s">
        <v>33</v>
      </c>
      <c r="AX489" s="13" t="s">
        <v>71</v>
      </c>
      <c r="AY489" s="151" t="s">
        <v>127</v>
      </c>
    </row>
    <row r="490" spans="1:65" s="13" customFormat="1">
      <c r="B490" s="149"/>
      <c r="D490" s="150" t="s">
        <v>137</v>
      </c>
      <c r="E490" s="151" t="s">
        <v>3</v>
      </c>
      <c r="F490" s="152" t="s">
        <v>189</v>
      </c>
      <c r="H490" s="151" t="s">
        <v>3</v>
      </c>
      <c r="L490" s="149"/>
      <c r="M490" s="153"/>
      <c r="N490" s="154"/>
      <c r="O490" s="154"/>
      <c r="P490" s="154"/>
      <c r="Q490" s="154"/>
      <c r="R490" s="154"/>
      <c r="S490" s="154"/>
      <c r="T490" s="155"/>
      <c r="AT490" s="151" t="s">
        <v>137</v>
      </c>
      <c r="AU490" s="151" t="s">
        <v>135</v>
      </c>
      <c r="AV490" s="13" t="s">
        <v>79</v>
      </c>
      <c r="AW490" s="13" t="s">
        <v>33</v>
      </c>
      <c r="AX490" s="13" t="s">
        <v>71</v>
      </c>
      <c r="AY490" s="151" t="s">
        <v>127</v>
      </c>
    </row>
    <row r="491" spans="1:65" s="14" customFormat="1">
      <c r="B491" s="156"/>
      <c r="D491" s="150" t="s">
        <v>137</v>
      </c>
      <c r="E491" s="157" t="s">
        <v>3</v>
      </c>
      <c r="F491" s="158" t="s">
        <v>483</v>
      </c>
      <c r="H491" s="159">
        <v>2.94</v>
      </c>
      <c r="L491" s="156"/>
      <c r="M491" s="160"/>
      <c r="N491" s="161"/>
      <c r="O491" s="161"/>
      <c r="P491" s="161"/>
      <c r="Q491" s="161"/>
      <c r="R491" s="161"/>
      <c r="S491" s="161"/>
      <c r="T491" s="162"/>
      <c r="AT491" s="157" t="s">
        <v>137</v>
      </c>
      <c r="AU491" s="157" t="s">
        <v>135</v>
      </c>
      <c r="AV491" s="14" t="s">
        <v>135</v>
      </c>
      <c r="AW491" s="14" t="s">
        <v>33</v>
      </c>
      <c r="AX491" s="14" t="s">
        <v>71</v>
      </c>
      <c r="AY491" s="157" t="s">
        <v>127</v>
      </c>
    </row>
    <row r="492" spans="1:65" s="13" customFormat="1">
      <c r="B492" s="149"/>
      <c r="D492" s="150" t="s">
        <v>137</v>
      </c>
      <c r="E492" s="151" t="s">
        <v>3</v>
      </c>
      <c r="F492" s="152" t="s">
        <v>191</v>
      </c>
      <c r="H492" s="151" t="s">
        <v>3</v>
      </c>
      <c r="L492" s="149"/>
      <c r="M492" s="153"/>
      <c r="N492" s="154"/>
      <c r="O492" s="154"/>
      <c r="P492" s="154"/>
      <c r="Q492" s="154"/>
      <c r="R492" s="154"/>
      <c r="S492" s="154"/>
      <c r="T492" s="155"/>
      <c r="AT492" s="151" t="s">
        <v>137</v>
      </c>
      <c r="AU492" s="151" t="s">
        <v>135</v>
      </c>
      <c r="AV492" s="13" t="s">
        <v>79</v>
      </c>
      <c r="AW492" s="13" t="s">
        <v>33</v>
      </c>
      <c r="AX492" s="13" t="s">
        <v>71</v>
      </c>
      <c r="AY492" s="151" t="s">
        <v>127</v>
      </c>
    </row>
    <row r="493" spans="1:65" s="14" customFormat="1">
      <c r="B493" s="156"/>
      <c r="D493" s="150" t="s">
        <v>137</v>
      </c>
      <c r="E493" s="157" t="s">
        <v>3</v>
      </c>
      <c r="F493" s="158" t="s">
        <v>617</v>
      </c>
      <c r="H493" s="159">
        <v>7.7629999999999999</v>
      </c>
      <c r="L493" s="156"/>
      <c r="M493" s="160"/>
      <c r="N493" s="161"/>
      <c r="O493" s="161"/>
      <c r="P493" s="161"/>
      <c r="Q493" s="161"/>
      <c r="R493" s="161"/>
      <c r="S493" s="161"/>
      <c r="T493" s="162"/>
      <c r="AT493" s="157" t="s">
        <v>137</v>
      </c>
      <c r="AU493" s="157" t="s">
        <v>135</v>
      </c>
      <c r="AV493" s="14" t="s">
        <v>135</v>
      </c>
      <c r="AW493" s="14" t="s">
        <v>33</v>
      </c>
      <c r="AX493" s="14" t="s">
        <v>71</v>
      </c>
      <c r="AY493" s="157" t="s">
        <v>127</v>
      </c>
    </row>
    <row r="494" spans="1:65" s="15" customFormat="1">
      <c r="B494" s="163"/>
      <c r="D494" s="150" t="s">
        <v>137</v>
      </c>
      <c r="E494" s="164" t="s">
        <v>3</v>
      </c>
      <c r="F494" s="165" t="s">
        <v>142</v>
      </c>
      <c r="H494" s="166">
        <v>10.702999999999999</v>
      </c>
      <c r="L494" s="163"/>
      <c r="M494" s="167"/>
      <c r="N494" s="168"/>
      <c r="O494" s="168"/>
      <c r="P494" s="168"/>
      <c r="Q494" s="168"/>
      <c r="R494" s="168"/>
      <c r="S494" s="168"/>
      <c r="T494" s="169"/>
      <c r="AT494" s="164" t="s">
        <v>137</v>
      </c>
      <c r="AU494" s="164" t="s">
        <v>135</v>
      </c>
      <c r="AV494" s="15" t="s">
        <v>134</v>
      </c>
      <c r="AW494" s="15" t="s">
        <v>33</v>
      </c>
      <c r="AX494" s="15" t="s">
        <v>79</v>
      </c>
      <c r="AY494" s="164" t="s">
        <v>127</v>
      </c>
    </row>
    <row r="495" spans="1:65" s="2" customFormat="1" ht="36" customHeight="1">
      <c r="A495" s="31"/>
      <c r="B495" s="136"/>
      <c r="C495" s="137" t="s">
        <v>618</v>
      </c>
      <c r="D495" s="137" t="s">
        <v>129</v>
      </c>
      <c r="E495" s="138" t="s">
        <v>619</v>
      </c>
      <c r="F495" s="139" t="s">
        <v>620</v>
      </c>
      <c r="G495" s="140" t="s">
        <v>132</v>
      </c>
      <c r="H495" s="141">
        <v>3.843</v>
      </c>
      <c r="I495" s="142"/>
      <c r="J495" s="142">
        <f>ROUND(I495*H495,2)</f>
        <v>0</v>
      </c>
      <c r="K495" s="139" t="s">
        <v>621</v>
      </c>
      <c r="L495" s="32"/>
      <c r="M495" s="143" t="s">
        <v>3</v>
      </c>
      <c r="N495" s="144" t="s">
        <v>43</v>
      </c>
      <c r="O495" s="145">
        <v>0.33200000000000002</v>
      </c>
      <c r="P495" s="145">
        <f>O495*H495</f>
        <v>1.275876</v>
      </c>
      <c r="Q495" s="145">
        <v>0</v>
      </c>
      <c r="R495" s="145">
        <f>Q495*H495</f>
        <v>0</v>
      </c>
      <c r="S495" s="145">
        <v>2.5000000000000001E-2</v>
      </c>
      <c r="T495" s="146">
        <f>S495*H495</f>
        <v>9.6075000000000008E-2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47" t="s">
        <v>134</v>
      </c>
      <c r="AT495" s="147" t="s">
        <v>129</v>
      </c>
      <c r="AU495" s="147" t="s">
        <v>135</v>
      </c>
      <c r="AY495" s="19" t="s">
        <v>127</v>
      </c>
      <c r="BE495" s="148">
        <f>IF(N495="základní",J495,0)</f>
        <v>0</v>
      </c>
      <c r="BF495" s="148">
        <f>IF(N495="snížená",J495,0)</f>
        <v>0</v>
      </c>
      <c r="BG495" s="148">
        <f>IF(N495="zákl. přenesená",J495,0)</f>
        <v>0</v>
      </c>
      <c r="BH495" s="148">
        <f>IF(N495="sníž. přenesená",J495,0)</f>
        <v>0</v>
      </c>
      <c r="BI495" s="148">
        <f>IF(N495="nulová",J495,0)</f>
        <v>0</v>
      </c>
      <c r="BJ495" s="19" t="s">
        <v>135</v>
      </c>
      <c r="BK495" s="148">
        <f>ROUND(I495*H495,2)</f>
        <v>0</v>
      </c>
      <c r="BL495" s="19" t="s">
        <v>134</v>
      </c>
      <c r="BM495" s="147" t="s">
        <v>622</v>
      </c>
    </row>
    <row r="496" spans="1:65" s="13" customFormat="1">
      <c r="B496" s="149"/>
      <c r="D496" s="150" t="s">
        <v>137</v>
      </c>
      <c r="E496" s="151" t="s">
        <v>3</v>
      </c>
      <c r="F496" s="152" t="s">
        <v>138</v>
      </c>
      <c r="H496" s="151" t="s">
        <v>3</v>
      </c>
      <c r="L496" s="149"/>
      <c r="M496" s="153"/>
      <c r="N496" s="154"/>
      <c r="O496" s="154"/>
      <c r="P496" s="154"/>
      <c r="Q496" s="154"/>
      <c r="R496" s="154"/>
      <c r="S496" s="154"/>
      <c r="T496" s="155"/>
      <c r="AT496" s="151" t="s">
        <v>137</v>
      </c>
      <c r="AU496" s="151" t="s">
        <v>135</v>
      </c>
      <c r="AV496" s="13" t="s">
        <v>79</v>
      </c>
      <c r="AW496" s="13" t="s">
        <v>33</v>
      </c>
      <c r="AX496" s="13" t="s">
        <v>71</v>
      </c>
      <c r="AY496" s="151" t="s">
        <v>127</v>
      </c>
    </row>
    <row r="497" spans="1:65" s="13" customFormat="1">
      <c r="B497" s="149"/>
      <c r="D497" s="150" t="s">
        <v>137</v>
      </c>
      <c r="E497" s="151" t="s">
        <v>3</v>
      </c>
      <c r="F497" s="152" t="s">
        <v>623</v>
      </c>
      <c r="H497" s="151" t="s">
        <v>3</v>
      </c>
      <c r="L497" s="149"/>
      <c r="M497" s="153"/>
      <c r="N497" s="154"/>
      <c r="O497" s="154"/>
      <c r="P497" s="154"/>
      <c r="Q497" s="154"/>
      <c r="R497" s="154"/>
      <c r="S497" s="154"/>
      <c r="T497" s="155"/>
      <c r="AT497" s="151" t="s">
        <v>137</v>
      </c>
      <c r="AU497" s="151" t="s">
        <v>135</v>
      </c>
      <c r="AV497" s="13" t="s">
        <v>79</v>
      </c>
      <c r="AW497" s="13" t="s">
        <v>33</v>
      </c>
      <c r="AX497" s="13" t="s">
        <v>71</v>
      </c>
      <c r="AY497" s="151" t="s">
        <v>127</v>
      </c>
    </row>
    <row r="498" spans="1:65" s="14" customFormat="1">
      <c r="B498" s="156"/>
      <c r="D498" s="150" t="s">
        <v>137</v>
      </c>
      <c r="E498" s="157" t="s">
        <v>3</v>
      </c>
      <c r="F498" s="158" t="s">
        <v>1099</v>
      </c>
      <c r="H498" s="159">
        <v>3.843</v>
      </c>
      <c r="L498" s="156"/>
      <c r="M498" s="160"/>
      <c r="N498" s="161"/>
      <c r="O498" s="161"/>
      <c r="P498" s="161"/>
      <c r="Q498" s="161"/>
      <c r="R498" s="161"/>
      <c r="S498" s="161"/>
      <c r="T498" s="162"/>
      <c r="AT498" s="157" t="s">
        <v>137</v>
      </c>
      <c r="AU498" s="157" t="s">
        <v>135</v>
      </c>
      <c r="AV498" s="14" t="s">
        <v>135</v>
      </c>
      <c r="AW498" s="14" t="s">
        <v>33</v>
      </c>
      <c r="AX498" s="14" t="s">
        <v>79</v>
      </c>
      <c r="AY498" s="157" t="s">
        <v>127</v>
      </c>
    </row>
    <row r="499" spans="1:65" s="2" customFormat="1" ht="36" customHeight="1">
      <c r="A499" s="31"/>
      <c r="B499" s="136"/>
      <c r="C499" s="137" t="s">
        <v>625</v>
      </c>
      <c r="D499" s="137" t="s">
        <v>129</v>
      </c>
      <c r="E499" s="138" t="s">
        <v>626</v>
      </c>
      <c r="F499" s="139" t="s">
        <v>627</v>
      </c>
      <c r="G499" s="140" t="s">
        <v>132</v>
      </c>
      <c r="H499" s="141">
        <v>1161.81</v>
      </c>
      <c r="I499" s="142"/>
      <c r="J499" s="142">
        <f>ROUND(I499*H499,2)</f>
        <v>0</v>
      </c>
      <c r="K499" s="139" t="s">
        <v>133</v>
      </c>
      <c r="L499" s="32"/>
      <c r="M499" s="143" t="s">
        <v>3</v>
      </c>
      <c r="N499" s="144" t="s">
        <v>43</v>
      </c>
      <c r="O499" s="145">
        <v>3.3000000000000002E-2</v>
      </c>
      <c r="P499" s="145">
        <f>O499*H499</f>
        <v>38.339730000000003</v>
      </c>
      <c r="Q499" s="145">
        <v>0</v>
      </c>
      <c r="R499" s="145">
        <f>Q499*H499</f>
        <v>0</v>
      </c>
      <c r="S499" s="145">
        <v>5.0000000000000001E-3</v>
      </c>
      <c r="T499" s="146">
        <f>S499*H499</f>
        <v>5.80905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47" t="s">
        <v>134</v>
      </c>
      <c r="AT499" s="147" t="s">
        <v>129</v>
      </c>
      <c r="AU499" s="147" t="s">
        <v>135</v>
      </c>
      <c r="AY499" s="19" t="s">
        <v>127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9" t="s">
        <v>135</v>
      </c>
      <c r="BK499" s="148">
        <f>ROUND(I499*H499,2)</f>
        <v>0</v>
      </c>
      <c r="BL499" s="19" t="s">
        <v>134</v>
      </c>
      <c r="BM499" s="147" t="s">
        <v>628</v>
      </c>
    </row>
    <row r="500" spans="1:65" s="13" customFormat="1">
      <c r="B500" s="149"/>
      <c r="D500" s="150" t="s">
        <v>137</v>
      </c>
      <c r="E500" s="151" t="s">
        <v>3</v>
      </c>
      <c r="F500" s="152" t="s">
        <v>138</v>
      </c>
      <c r="H500" s="151" t="s">
        <v>3</v>
      </c>
      <c r="L500" s="149"/>
      <c r="M500" s="153"/>
      <c r="N500" s="154"/>
      <c r="O500" s="154"/>
      <c r="P500" s="154"/>
      <c r="Q500" s="154"/>
      <c r="R500" s="154"/>
      <c r="S500" s="154"/>
      <c r="T500" s="155"/>
      <c r="AT500" s="151" t="s">
        <v>137</v>
      </c>
      <c r="AU500" s="151" t="s">
        <v>135</v>
      </c>
      <c r="AV500" s="13" t="s">
        <v>79</v>
      </c>
      <c r="AW500" s="13" t="s">
        <v>33</v>
      </c>
      <c r="AX500" s="13" t="s">
        <v>71</v>
      </c>
      <c r="AY500" s="151" t="s">
        <v>127</v>
      </c>
    </row>
    <row r="501" spans="1:65" s="14" customFormat="1">
      <c r="B501" s="156"/>
      <c r="D501" s="150" t="s">
        <v>137</v>
      </c>
      <c r="E501" s="157" t="s">
        <v>3</v>
      </c>
      <c r="F501" s="158" t="s">
        <v>629</v>
      </c>
      <c r="H501" s="159">
        <v>70.599999999999994</v>
      </c>
      <c r="L501" s="156"/>
      <c r="M501" s="160"/>
      <c r="N501" s="161"/>
      <c r="O501" s="161"/>
      <c r="P501" s="161"/>
      <c r="Q501" s="161"/>
      <c r="R501" s="161"/>
      <c r="S501" s="161"/>
      <c r="T501" s="162"/>
      <c r="AT501" s="157" t="s">
        <v>137</v>
      </c>
      <c r="AU501" s="157" t="s">
        <v>135</v>
      </c>
      <c r="AV501" s="14" t="s">
        <v>135</v>
      </c>
      <c r="AW501" s="14" t="s">
        <v>33</v>
      </c>
      <c r="AX501" s="14" t="s">
        <v>71</v>
      </c>
      <c r="AY501" s="157" t="s">
        <v>127</v>
      </c>
    </row>
    <row r="502" spans="1:65" s="14" customFormat="1">
      <c r="B502" s="156"/>
      <c r="D502" s="150" t="s">
        <v>137</v>
      </c>
      <c r="E502" s="157" t="s">
        <v>3</v>
      </c>
      <c r="F502" s="158" t="s">
        <v>243</v>
      </c>
      <c r="H502" s="159">
        <v>1099.21</v>
      </c>
      <c r="L502" s="156"/>
      <c r="M502" s="160"/>
      <c r="N502" s="161"/>
      <c r="O502" s="161"/>
      <c r="P502" s="161"/>
      <c r="Q502" s="161"/>
      <c r="R502" s="161"/>
      <c r="S502" s="161"/>
      <c r="T502" s="162"/>
      <c r="AT502" s="157" t="s">
        <v>137</v>
      </c>
      <c r="AU502" s="157" t="s">
        <v>135</v>
      </c>
      <c r="AV502" s="14" t="s">
        <v>135</v>
      </c>
      <c r="AW502" s="14" t="s">
        <v>33</v>
      </c>
      <c r="AX502" s="14" t="s">
        <v>71</v>
      </c>
      <c r="AY502" s="157" t="s">
        <v>127</v>
      </c>
    </row>
    <row r="503" spans="1:65" s="14" customFormat="1">
      <c r="B503" s="156"/>
      <c r="D503" s="150" t="s">
        <v>137</v>
      </c>
      <c r="E503" s="157" t="s">
        <v>3</v>
      </c>
      <c r="F503" s="158" t="s">
        <v>630</v>
      </c>
      <c r="H503" s="159">
        <v>-8</v>
      </c>
      <c r="L503" s="156"/>
      <c r="M503" s="160"/>
      <c r="N503" s="161"/>
      <c r="O503" s="161"/>
      <c r="P503" s="161"/>
      <c r="Q503" s="161"/>
      <c r="R503" s="161"/>
      <c r="S503" s="161"/>
      <c r="T503" s="162"/>
      <c r="AT503" s="157" t="s">
        <v>137</v>
      </c>
      <c r="AU503" s="157" t="s">
        <v>135</v>
      </c>
      <c r="AV503" s="14" t="s">
        <v>135</v>
      </c>
      <c r="AW503" s="14" t="s">
        <v>33</v>
      </c>
      <c r="AX503" s="14" t="s">
        <v>71</v>
      </c>
      <c r="AY503" s="157" t="s">
        <v>127</v>
      </c>
    </row>
    <row r="504" spans="1:65" s="15" customFormat="1">
      <c r="B504" s="163"/>
      <c r="D504" s="150" t="s">
        <v>137</v>
      </c>
      <c r="E504" s="164" t="s">
        <v>3</v>
      </c>
      <c r="F504" s="165" t="s">
        <v>142</v>
      </c>
      <c r="H504" s="166">
        <v>1161.81</v>
      </c>
      <c r="L504" s="163"/>
      <c r="M504" s="167"/>
      <c r="N504" s="168"/>
      <c r="O504" s="168"/>
      <c r="P504" s="168"/>
      <c r="Q504" s="168"/>
      <c r="R504" s="168"/>
      <c r="S504" s="168"/>
      <c r="T504" s="169"/>
      <c r="AT504" s="164" t="s">
        <v>137</v>
      </c>
      <c r="AU504" s="164" t="s">
        <v>135</v>
      </c>
      <c r="AV504" s="15" t="s">
        <v>134</v>
      </c>
      <c r="AW504" s="15" t="s">
        <v>33</v>
      </c>
      <c r="AX504" s="15" t="s">
        <v>79</v>
      </c>
      <c r="AY504" s="164" t="s">
        <v>127</v>
      </c>
    </row>
    <row r="505" spans="1:65" s="2" customFormat="1" ht="24" customHeight="1">
      <c r="A505" s="31"/>
      <c r="B505" s="136"/>
      <c r="C505" s="137" t="s">
        <v>631</v>
      </c>
      <c r="D505" s="137" t="s">
        <v>129</v>
      </c>
      <c r="E505" s="138" t="s">
        <v>632</v>
      </c>
      <c r="F505" s="139" t="s">
        <v>633</v>
      </c>
      <c r="G505" s="140" t="s">
        <v>132</v>
      </c>
      <c r="H505" s="141">
        <v>1.125</v>
      </c>
      <c r="I505" s="142"/>
      <c r="J505" s="142">
        <f>ROUND(I505*H505,2)</f>
        <v>0</v>
      </c>
      <c r="K505" s="139" t="s">
        <v>133</v>
      </c>
      <c r="L505" s="32"/>
      <c r="M505" s="143" t="s">
        <v>3</v>
      </c>
      <c r="N505" s="144" t="s">
        <v>43</v>
      </c>
      <c r="O505" s="145">
        <v>1.9790000000000001</v>
      </c>
      <c r="P505" s="145">
        <f>O505*H505</f>
        <v>2.226375</v>
      </c>
      <c r="Q505" s="145">
        <v>0</v>
      </c>
      <c r="R505" s="145">
        <f>Q505*H505</f>
        <v>0</v>
      </c>
      <c r="S505" s="145">
        <v>0.188</v>
      </c>
      <c r="T505" s="146">
        <f>S505*H505</f>
        <v>0.21149999999999999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47" t="s">
        <v>134</v>
      </c>
      <c r="AT505" s="147" t="s">
        <v>129</v>
      </c>
      <c r="AU505" s="147" t="s">
        <v>135</v>
      </c>
      <c r="AY505" s="19" t="s">
        <v>127</v>
      </c>
      <c r="BE505" s="148">
        <f>IF(N505="základní",J505,0)</f>
        <v>0</v>
      </c>
      <c r="BF505" s="148">
        <f>IF(N505="snížená",J505,0)</f>
        <v>0</v>
      </c>
      <c r="BG505" s="148">
        <f>IF(N505="zákl. přenesená",J505,0)</f>
        <v>0</v>
      </c>
      <c r="BH505" s="148">
        <f>IF(N505="sníž. přenesená",J505,0)</f>
        <v>0</v>
      </c>
      <c r="BI505" s="148">
        <f>IF(N505="nulová",J505,0)</f>
        <v>0</v>
      </c>
      <c r="BJ505" s="19" t="s">
        <v>135</v>
      </c>
      <c r="BK505" s="148">
        <f>ROUND(I505*H505,2)</f>
        <v>0</v>
      </c>
      <c r="BL505" s="19" t="s">
        <v>134</v>
      </c>
      <c r="BM505" s="147" t="s">
        <v>634</v>
      </c>
    </row>
    <row r="506" spans="1:65" s="13" customFormat="1">
      <c r="B506" s="149"/>
      <c r="D506" s="150" t="s">
        <v>137</v>
      </c>
      <c r="E506" s="151" t="s">
        <v>3</v>
      </c>
      <c r="F506" s="152" t="s">
        <v>138</v>
      </c>
      <c r="H506" s="151" t="s">
        <v>3</v>
      </c>
      <c r="L506" s="149"/>
      <c r="M506" s="153"/>
      <c r="N506" s="154"/>
      <c r="O506" s="154"/>
      <c r="P506" s="154"/>
      <c r="Q506" s="154"/>
      <c r="R506" s="154"/>
      <c r="S506" s="154"/>
      <c r="T506" s="155"/>
      <c r="AT506" s="151" t="s">
        <v>137</v>
      </c>
      <c r="AU506" s="151" t="s">
        <v>135</v>
      </c>
      <c r="AV506" s="13" t="s">
        <v>79</v>
      </c>
      <c r="AW506" s="13" t="s">
        <v>33</v>
      </c>
      <c r="AX506" s="13" t="s">
        <v>71</v>
      </c>
      <c r="AY506" s="151" t="s">
        <v>127</v>
      </c>
    </row>
    <row r="507" spans="1:65" s="13" customFormat="1">
      <c r="B507" s="149"/>
      <c r="D507" s="150" t="s">
        <v>137</v>
      </c>
      <c r="E507" s="151" t="s">
        <v>3</v>
      </c>
      <c r="F507" s="152" t="s">
        <v>494</v>
      </c>
      <c r="H507" s="151" t="s">
        <v>3</v>
      </c>
      <c r="L507" s="149"/>
      <c r="M507" s="153"/>
      <c r="N507" s="154"/>
      <c r="O507" s="154"/>
      <c r="P507" s="154"/>
      <c r="Q507" s="154"/>
      <c r="R507" s="154"/>
      <c r="S507" s="154"/>
      <c r="T507" s="155"/>
      <c r="AT507" s="151" t="s">
        <v>137</v>
      </c>
      <c r="AU507" s="151" t="s">
        <v>135</v>
      </c>
      <c r="AV507" s="13" t="s">
        <v>79</v>
      </c>
      <c r="AW507" s="13" t="s">
        <v>33</v>
      </c>
      <c r="AX507" s="13" t="s">
        <v>71</v>
      </c>
      <c r="AY507" s="151" t="s">
        <v>127</v>
      </c>
    </row>
    <row r="508" spans="1:65" s="14" customFormat="1">
      <c r="B508" s="156"/>
      <c r="D508" s="150" t="s">
        <v>137</v>
      </c>
      <c r="E508" s="157" t="s">
        <v>3</v>
      </c>
      <c r="F508" s="158" t="s">
        <v>635</v>
      </c>
      <c r="H508" s="159">
        <v>1.125</v>
      </c>
      <c r="L508" s="156"/>
      <c r="M508" s="160"/>
      <c r="N508" s="161"/>
      <c r="O508" s="161"/>
      <c r="P508" s="161"/>
      <c r="Q508" s="161"/>
      <c r="R508" s="161"/>
      <c r="S508" s="161"/>
      <c r="T508" s="162"/>
      <c r="AT508" s="157" t="s">
        <v>137</v>
      </c>
      <c r="AU508" s="157" t="s">
        <v>135</v>
      </c>
      <c r="AV508" s="14" t="s">
        <v>135</v>
      </c>
      <c r="AW508" s="14" t="s">
        <v>33</v>
      </c>
      <c r="AX508" s="14" t="s">
        <v>79</v>
      </c>
      <c r="AY508" s="157" t="s">
        <v>127</v>
      </c>
    </row>
    <row r="509" spans="1:65" s="2" customFormat="1" ht="24" customHeight="1">
      <c r="A509" s="31"/>
      <c r="B509" s="136"/>
      <c r="C509" s="137" t="s">
        <v>636</v>
      </c>
      <c r="D509" s="137" t="s">
        <v>129</v>
      </c>
      <c r="E509" s="138" t="s">
        <v>637</v>
      </c>
      <c r="F509" s="139" t="s">
        <v>638</v>
      </c>
      <c r="G509" s="140" t="s">
        <v>132</v>
      </c>
      <c r="H509" s="141">
        <v>4</v>
      </c>
      <c r="I509" s="142"/>
      <c r="J509" s="142">
        <f>ROUND(I509*H509,2)</f>
        <v>0</v>
      </c>
      <c r="K509" s="139" t="s">
        <v>621</v>
      </c>
      <c r="L509" s="32"/>
      <c r="M509" s="143" t="s">
        <v>3</v>
      </c>
      <c r="N509" s="144" t="s">
        <v>43</v>
      </c>
      <c r="O509" s="145">
        <v>0.71499999999999997</v>
      </c>
      <c r="P509" s="145">
        <f>O509*H509</f>
        <v>2.86</v>
      </c>
      <c r="Q509" s="145">
        <v>0</v>
      </c>
      <c r="R509" s="145">
        <f>Q509*H509</f>
        <v>0</v>
      </c>
      <c r="S509" s="145">
        <v>6.6000000000000003E-2</v>
      </c>
      <c r="T509" s="146">
        <f>S509*H509</f>
        <v>0.26400000000000001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47" t="s">
        <v>134</v>
      </c>
      <c r="AT509" s="147" t="s">
        <v>129</v>
      </c>
      <c r="AU509" s="147" t="s">
        <v>135</v>
      </c>
      <c r="AY509" s="19" t="s">
        <v>127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9" t="s">
        <v>135</v>
      </c>
      <c r="BK509" s="148">
        <f>ROUND(I509*H509,2)</f>
        <v>0</v>
      </c>
      <c r="BL509" s="19" t="s">
        <v>134</v>
      </c>
      <c r="BM509" s="147" t="s">
        <v>639</v>
      </c>
    </row>
    <row r="510" spans="1:65" s="13" customFormat="1">
      <c r="B510" s="149"/>
      <c r="D510" s="150" t="s">
        <v>137</v>
      </c>
      <c r="E510" s="151" t="s">
        <v>3</v>
      </c>
      <c r="F510" s="152" t="s">
        <v>138</v>
      </c>
      <c r="H510" s="151" t="s">
        <v>3</v>
      </c>
      <c r="L510" s="149"/>
      <c r="M510" s="153"/>
      <c r="N510" s="154"/>
      <c r="O510" s="154"/>
      <c r="P510" s="154"/>
      <c r="Q510" s="154"/>
      <c r="R510" s="154"/>
      <c r="S510" s="154"/>
      <c r="T510" s="155"/>
      <c r="AT510" s="151" t="s">
        <v>137</v>
      </c>
      <c r="AU510" s="151" t="s">
        <v>135</v>
      </c>
      <c r="AV510" s="13" t="s">
        <v>79</v>
      </c>
      <c r="AW510" s="13" t="s">
        <v>33</v>
      </c>
      <c r="AX510" s="13" t="s">
        <v>71</v>
      </c>
      <c r="AY510" s="151" t="s">
        <v>127</v>
      </c>
    </row>
    <row r="511" spans="1:65" s="14" customFormat="1">
      <c r="B511" s="156"/>
      <c r="D511" s="150" t="s">
        <v>137</v>
      </c>
      <c r="E511" s="157" t="s">
        <v>3</v>
      </c>
      <c r="F511" s="158" t="s">
        <v>640</v>
      </c>
      <c r="H511" s="159">
        <v>4</v>
      </c>
      <c r="L511" s="156"/>
      <c r="M511" s="160"/>
      <c r="N511" s="161"/>
      <c r="O511" s="161"/>
      <c r="P511" s="161"/>
      <c r="Q511" s="161"/>
      <c r="R511" s="161"/>
      <c r="S511" s="161"/>
      <c r="T511" s="162"/>
      <c r="AT511" s="157" t="s">
        <v>137</v>
      </c>
      <c r="AU511" s="157" t="s">
        <v>135</v>
      </c>
      <c r="AV511" s="14" t="s">
        <v>135</v>
      </c>
      <c r="AW511" s="14" t="s">
        <v>33</v>
      </c>
      <c r="AX511" s="14" t="s">
        <v>79</v>
      </c>
      <c r="AY511" s="157" t="s">
        <v>127</v>
      </c>
    </row>
    <row r="512" spans="1:65" s="2" customFormat="1" ht="24" customHeight="1">
      <c r="A512" s="31"/>
      <c r="B512" s="136"/>
      <c r="C512" s="137" t="s">
        <v>641</v>
      </c>
      <c r="D512" s="137" t="s">
        <v>129</v>
      </c>
      <c r="E512" s="138" t="s">
        <v>642</v>
      </c>
      <c r="F512" s="139" t="s">
        <v>643</v>
      </c>
      <c r="G512" s="140" t="s">
        <v>132</v>
      </c>
      <c r="H512" s="141">
        <v>26.225000000000001</v>
      </c>
      <c r="I512" s="142"/>
      <c r="J512" s="142">
        <f>ROUND(I512*H512,2)</f>
        <v>0</v>
      </c>
      <c r="K512" s="139" t="s">
        <v>133</v>
      </c>
      <c r="L512" s="32"/>
      <c r="M512" s="143" t="s">
        <v>3</v>
      </c>
      <c r="N512" s="144" t="s">
        <v>43</v>
      </c>
      <c r="O512" s="145">
        <v>0.51</v>
      </c>
      <c r="P512" s="145">
        <f>O512*H512</f>
        <v>13.374750000000001</v>
      </c>
      <c r="Q512" s="145">
        <v>0</v>
      </c>
      <c r="R512" s="145">
        <f>Q512*H512</f>
        <v>0</v>
      </c>
      <c r="S512" s="145">
        <v>0</v>
      </c>
      <c r="T512" s="146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47" t="s">
        <v>134</v>
      </c>
      <c r="AT512" s="147" t="s">
        <v>129</v>
      </c>
      <c r="AU512" s="147" t="s">
        <v>135</v>
      </c>
      <c r="AY512" s="19" t="s">
        <v>127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9" t="s">
        <v>135</v>
      </c>
      <c r="BK512" s="148">
        <f>ROUND(I512*H512,2)</f>
        <v>0</v>
      </c>
      <c r="BL512" s="19" t="s">
        <v>134</v>
      </c>
      <c r="BM512" s="147" t="s">
        <v>644</v>
      </c>
    </row>
    <row r="513" spans="1:65" s="13" customFormat="1">
      <c r="B513" s="149"/>
      <c r="D513" s="150" t="s">
        <v>137</v>
      </c>
      <c r="E513" s="151" t="s">
        <v>3</v>
      </c>
      <c r="F513" s="152" t="s">
        <v>138</v>
      </c>
      <c r="H513" s="151" t="s">
        <v>3</v>
      </c>
      <c r="L513" s="149"/>
      <c r="M513" s="153"/>
      <c r="N513" s="154"/>
      <c r="O513" s="154"/>
      <c r="P513" s="154"/>
      <c r="Q513" s="154"/>
      <c r="R513" s="154"/>
      <c r="S513" s="154"/>
      <c r="T513" s="155"/>
      <c r="AT513" s="151" t="s">
        <v>137</v>
      </c>
      <c r="AU513" s="151" t="s">
        <v>135</v>
      </c>
      <c r="AV513" s="13" t="s">
        <v>79</v>
      </c>
      <c r="AW513" s="13" t="s">
        <v>33</v>
      </c>
      <c r="AX513" s="13" t="s">
        <v>71</v>
      </c>
      <c r="AY513" s="151" t="s">
        <v>127</v>
      </c>
    </row>
    <row r="514" spans="1:65" s="13" customFormat="1">
      <c r="B514" s="149"/>
      <c r="D514" s="150" t="s">
        <v>137</v>
      </c>
      <c r="E514" s="151" t="s">
        <v>3</v>
      </c>
      <c r="F514" s="152" t="s">
        <v>645</v>
      </c>
      <c r="H514" s="151" t="s">
        <v>3</v>
      </c>
      <c r="L514" s="149"/>
      <c r="M514" s="153"/>
      <c r="N514" s="154"/>
      <c r="O514" s="154"/>
      <c r="P514" s="154"/>
      <c r="Q514" s="154"/>
      <c r="R514" s="154"/>
      <c r="S514" s="154"/>
      <c r="T514" s="155"/>
      <c r="AT514" s="151" t="s">
        <v>137</v>
      </c>
      <c r="AU514" s="151" t="s">
        <v>135</v>
      </c>
      <c r="AV514" s="13" t="s">
        <v>79</v>
      </c>
      <c r="AW514" s="13" t="s">
        <v>33</v>
      </c>
      <c r="AX514" s="13" t="s">
        <v>71</v>
      </c>
      <c r="AY514" s="151" t="s">
        <v>127</v>
      </c>
    </row>
    <row r="515" spans="1:65" s="14" customFormat="1">
      <c r="B515" s="156"/>
      <c r="D515" s="150" t="s">
        <v>137</v>
      </c>
      <c r="E515" s="157" t="s">
        <v>3</v>
      </c>
      <c r="F515" s="158" t="s">
        <v>583</v>
      </c>
      <c r="H515" s="159">
        <v>28.05</v>
      </c>
      <c r="L515" s="156"/>
      <c r="M515" s="160"/>
      <c r="N515" s="161"/>
      <c r="O515" s="161"/>
      <c r="P515" s="161"/>
      <c r="Q515" s="161"/>
      <c r="R515" s="161"/>
      <c r="S515" s="161"/>
      <c r="T515" s="162"/>
      <c r="AT515" s="157" t="s">
        <v>137</v>
      </c>
      <c r="AU515" s="157" t="s">
        <v>135</v>
      </c>
      <c r="AV515" s="14" t="s">
        <v>135</v>
      </c>
      <c r="AW515" s="14" t="s">
        <v>33</v>
      </c>
      <c r="AX515" s="14" t="s">
        <v>71</v>
      </c>
      <c r="AY515" s="157" t="s">
        <v>127</v>
      </c>
    </row>
    <row r="516" spans="1:65" s="14" customFormat="1">
      <c r="B516" s="156"/>
      <c r="D516" s="150" t="s">
        <v>137</v>
      </c>
      <c r="E516" s="157" t="s">
        <v>3</v>
      </c>
      <c r="F516" s="158" t="s">
        <v>141</v>
      </c>
      <c r="H516" s="159">
        <v>-1.825</v>
      </c>
      <c r="L516" s="156"/>
      <c r="M516" s="160"/>
      <c r="N516" s="161"/>
      <c r="O516" s="161"/>
      <c r="P516" s="161"/>
      <c r="Q516" s="161"/>
      <c r="R516" s="161"/>
      <c r="S516" s="161"/>
      <c r="T516" s="162"/>
      <c r="AT516" s="157" t="s">
        <v>137</v>
      </c>
      <c r="AU516" s="157" t="s">
        <v>135</v>
      </c>
      <c r="AV516" s="14" t="s">
        <v>135</v>
      </c>
      <c r="AW516" s="14" t="s">
        <v>33</v>
      </c>
      <c r="AX516" s="14" t="s">
        <v>71</v>
      </c>
      <c r="AY516" s="157" t="s">
        <v>127</v>
      </c>
    </row>
    <row r="517" spans="1:65" s="15" customFormat="1">
      <c r="B517" s="163"/>
      <c r="D517" s="150" t="s">
        <v>137</v>
      </c>
      <c r="E517" s="164" t="s">
        <v>3</v>
      </c>
      <c r="F517" s="165" t="s">
        <v>142</v>
      </c>
      <c r="H517" s="166">
        <v>26.225000000000001</v>
      </c>
      <c r="L517" s="163"/>
      <c r="M517" s="167"/>
      <c r="N517" s="168"/>
      <c r="O517" s="168"/>
      <c r="P517" s="168"/>
      <c r="Q517" s="168"/>
      <c r="R517" s="168"/>
      <c r="S517" s="168"/>
      <c r="T517" s="169"/>
      <c r="AT517" s="164" t="s">
        <v>137</v>
      </c>
      <c r="AU517" s="164" t="s">
        <v>135</v>
      </c>
      <c r="AV517" s="15" t="s">
        <v>134</v>
      </c>
      <c r="AW517" s="15" t="s">
        <v>33</v>
      </c>
      <c r="AX517" s="15" t="s">
        <v>79</v>
      </c>
      <c r="AY517" s="164" t="s">
        <v>127</v>
      </c>
    </row>
    <row r="518" spans="1:65" s="2" customFormat="1" ht="24" customHeight="1">
      <c r="A518" s="31"/>
      <c r="B518" s="136"/>
      <c r="C518" s="137" t="s">
        <v>646</v>
      </c>
      <c r="D518" s="137" t="s">
        <v>129</v>
      </c>
      <c r="E518" s="138" t="s">
        <v>647</v>
      </c>
      <c r="F518" s="139" t="s">
        <v>648</v>
      </c>
      <c r="G518" s="140" t="s">
        <v>515</v>
      </c>
      <c r="H518" s="141">
        <v>34</v>
      </c>
      <c r="I518" s="142"/>
      <c r="J518" s="142">
        <f>ROUND(I518*H518,2)</f>
        <v>0</v>
      </c>
      <c r="K518" s="139" t="s">
        <v>3</v>
      </c>
      <c r="L518" s="32"/>
      <c r="M518" s="143" t="s">
        <v>3</v>
      </c>
      <c r="N518" s="144" t="s">
        <v>43</v>
      </c>
      <c r="O518" s="145">
        <v>0</v>
      </c>
      <c r="P518" s="145">
        <f>O518*H518</f>
        <v>0</v>
      </c>
      <c r="Q518" s="145">
        <v>0</v>
      </c>
      <c r="R518" s="145">
        <f>Q518*H518</f>
        <v>0</v>
      </c>
      <c r="S518" s="145">
        <v>0</v>
      </c>
      <c r="T518" s="146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47" t="s">
        <v>134</v>
      </c>
      <c r="AT518" s="147" t="s">
        <v>129</v>
      </c>
      <c r="AU518" s="147" t="s">
        <v>135</v>
      </c>
      <c r="AY518" s="19" t="s">
        <v>127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9" t="s">
        <v>135</v>
      </c>
      <c r="BK518" s="148">
        <f>ROUND(I518*H518,2)</f>
        <v>0</v>
      </c>
      <c r="BL518" s="19" t="s">
        <v>134</v>
      </c>
      <c r="BM518" s="147" t="s">
        <v>649</v>
      </c>
    </row>
    <row r="519" spans="1:65" s="13" customFormat="1">
      <c r="B519" s="149"/>
      <c r="D519" s="150" t="s">
        <v>137</v>
      </c>
      <c r="E519" s="151" t="s">
        <v>3</v>
      </c>
      <c r="F519" s="152" t="s">
        <v>138</v>
      </c>
      <c r="H519" s="151" t="s">
        <v>3</v>
      </c>
      <c r="L519" s="149"/>
      <c r="M519" s="153"/>
      <c r="N519" s="154"/>
      <c r="O519" s="154"/>
      <c r="P519" s="154"/>
      <c r="Q519" s="154"/>
      <c r="R519" s="154"/>
      <c r="S519" s="154"/>
      <c r="T519" s="155"/>
      <c r="AT519" s="151" t="s">
        <v>137</v>
      </c>
      <c r="AU519" s="151" t="s">
        <v>135</v>
      </c>
      <c r="AV519" s="13" t="s">
        <v>79</v>
      </c>
      <c r="AW519" s="13" t="s">
        <v>33</v>
      </c>
      <c r="AX519" s="13" t="s">
        <v>71</v>
      </c>
      <c r="AY519" s="151" t="s">
        <v>127</v>
      </c>
    </row>
    <row r="520" spans="1:65" s="14" customFormat="1">
      <c r="B520" s="156"/>
      <c r="D520" s="150" t="s">
        <v>137</v>
      </c>
      <c r="E520" s="157" t="s">
        <v>3</v>
      </c>
      <c r="F520" s="158" t="s">
        <v>650</v>
      </c>
      <c r="H520" s="159">
        <v>34</v>
      </c>
      <c r="L520" s="156"/>
      <c r="M520" s="160"/>
      <c r="N520" s="161"/>
      <c r="O520" s="161"/>
      <c r="P520" s="161"/>
      <c r="Q520" s="161"/>
      <c r="R520" s="161"/>
      <c r="S520" s="161"/>
      <c r="T520" s="162"/>
      <c r="AT520" s="157" t="s">
        <v>137</v>
      </c>
      <c r="AU520" s="157" t="s">
        <v>135</v>
      </c>
      <c r="AV520" s="14" t="s">
        <v>135</v>
      </c>
      <c r="AW520" s="14" t="s">
        <v>33</v>
      </c>
      <c r="AX520" s="14" t="s">
        <v>79</v>
      </c>
      <c r="AY520" s="157" t="s">
        <v>127</v>
      </c>
    </row>
    <row r="521" spans="1:65" s="2" customFormat="1" ht="24" customHeight="1">
      <c r="A521" s="31"/>
      <c r="B521" s="136"/>
      <c r="C521" s="137" t="s">
        <v>651</v>
      </c>
      <c r="D521" s="137" t="s">
        <v>129</v>
      </c>
      <c r="E521" s="138" t="s">
        <v>652</v>
      </c>
      <c r="F521" s="139" t="s">
        <v>653</v>
      </c>
      <c r="G521" s="140" t="s">
        <v>132</v>
      </c>
      <c r="H521" s="141">
        <v>4</v>
      </c>
      <c r="I521" s="142"/>
      <c r="J521" s="142">
        <f>ROUND(I521*H521,2)</f>
        <v>0</v>
      </c>
      <c r="K521" s="139" t="s">
        <v>621</v>
      </c>
      <c r="L521" s="32"/>
      <c r="M521" s="143" t="s">
        <v>3</v>
      </c>
      <c r="N521" s="144" t="s">
        <v>43</v>
      </c>
      <c r="O521" s="145">
        <v>1.25</v>
      </c>
      <c r="P521" s="145">
        <f>O521*H521</f>
        <v>5</v>
      </c>
      <c r="Q521" s="145">
        <v>3.8850000000000003E-2</v>
      </c>
      <c r="R521" s="145">
        <f>Q521*H521</f>
        <v>0.15540000000000001</v>
      </c>
      <c r="S521" s="145">
        <v>0</v>
      </c>
      <c r="T521" s="146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47" t="s">
        <v>134</v>
      </c>
      <c r="AT521" s="147" t="s">
        <v>129</v>
      </c>
      <c r="AU521" s="147" t="s">
        <v>135</v>
      </c>
      <c r="AY521" s="19" t="s">
        <v>127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9" t="s">
        <v>135</v>
      </c>
      <c r="BK521" s="148">
        <f>ROUND(I521*H521,2)</f>
        <v>0</v>
      </c>
      <c r="BL521" s="19" t="s">
        <v>134</v>
      </c>
      <c r="BM521" s="147" t="s">
        <v>654</v>
      </c>
    </row>
    <row r="522" spans="1:65" s="13" customFormat="1">
      <c r="B522" s="149"/>
      <c r="D522" s="150" t="s">
        <v>137</v>
      </c>
      <c r="E522" s="151" t="s">
        <v>3</v>
      </c>
      <c r="F522" s="152" t="s">
        <v>138</v>
      </c>
      <c r="H522" s="151" t="s">
        <v>3</v>
      </c>
      <c r="L522" s="149"/>
      <c r="M522" s="153"/>
      <c r="N522" s="154"/>
      <c r="O522" s="154"/>
      <c r="P522" s="154"/>
      <c r="Q522" s="154"/>
      <c r="R522" s="154"/>
      <c r="S522" s="154"/>
      <c r="T522" s="155"/>
      <c r="AT522" s="151" t="s">
        <v>137</v>
      </c>
      <c r="AU522" s="151" t="s">
        <v>135</v>
      </c>
      <c r="AV522" s="13" t="s">
        <v>79</v>
      </c>
      <c r="AW522" s="13" t="s">
        <v>33</v>
      </c>
      <c r="AX522" s="13" t="s">
        <v>71</v>
      </c>
      <c r="AY522" s="151" t="s">
        <v>127</v>
      </c>
    </row>
    <row r="523" spans="1:65" s="14" customFormat="1">
      <c r="B523" s="156"/>
      <c r="D523" s="150" t="s">
        <v>137</v>
      </c>
      <c r="E523" s="157" t="s">
        <v>3</v>
      </c>
      <c r="F523" s="158" t="s">
        <v>640</v>
      </c>
      <c r="H523" s="159">
        <v>4</v>
      </c>
      <c r="L523" s="156"/>
      <c r="M523" s="160"/>
      <c r="N523" s="161"/>
      <c r="O523" s="161"/>
      <c r="P523" s="161"/>
      <c r="Q523" s="161"/>
      <c r="R523" s="161"/>
      <c r="S523" s="161"/>
      <c r="T523" s="162"/>
      <c r="AT523" s="157" t="s">
        <v>137</v>
      </c>
      <c r="AU523" s="157" t="s">
        <v>135</v>
      </c>
      <c r="AV523" s="14" t="s">
        <v>135</v>
      </c>
      <c r="AW523" s="14" t="s">
        <v>33</v>
      </c>
      <c r="AX523" s="14" t="s">
        <v>79</v>
      </c>
      <c r="AY523" s="157" t="s">
        <v>127</v>
      </c>
    </row>
    <row r="524" spans="1:65" s="12" customFormat="1" ht="22.9" customHeight="1">
      <c r="B524" s="124"/>
      <c r="D524" s="125" t="s">
        <v>70</v>
      </c>
      <c r="E524" s="134" t="s">
        <v>655</v>
      </c>
      <c r="F524" s="134" t="s">
        <v>656</v>
      </c>
      <c r="J524" s="135">
        <f>BK524</f>
        <v>0</v>
      </c>
      <c r="L524" s="124"/>
      <c r="M524" s="128"/>
      <c r="N524" s="129"/>
      <c r="O524" s="129"/>
      <c r="P524" s="130">
        <f>SUM(P525:P529)</f>
        <v>72.909779999999998</v>
      </c>
      <c r="Q524" s="129"/>
      <c r="R524" s="130">
        <f>SUM(R525:R529)</f>
        <v>0</v>
      </c>
      <c r="S524" s="129"/>
      <c r="T524" s="131">
        <f>SUM(T525:T529)</f>
        <v>0</v>
      </c>
      <c r="AR524" s="125" t="s">
        <v>79</v>
      </c>
      <c r="AT524" s="132" t="s">
        <v>70</v>
      </c>
      <c r="AU524" s="132" t="s">
        <v>79</v>
      </c>
      <c r="AY524" s="125" t="s">
        <v>127</v>
      </c>
      <c r="BK524" s="133">
        <f>SUM(BK525:BK529)</f>
        <v>0</v>
      </c>
    </row>
    <row r="525" spans="1:65" s="2" customFormat="1" ht="36" customHeight="1">
      <c r="A525" s="31"/>
      <c r="B525" s="136"/>
      <c r="C525" s="137" t="s">
        <v>657</v>
      </c>
      <c r="D525" s="137" t="s">
        <v>129</v>
      </c>
      <c r="E525" s="138" t="s">
        <v>658</v>
      </c>
      <c r="F525" s="139" t="s">
        <v>659</v>
      </c>
      <c r="G525" s="140" t="s">
        <v>169</v>
      </c>
      <c r="H525" s="141">
        <v>31.908000000000001</v>
      </c>
      <c r="I525" s="142"/>
      <c r="J525" s="142">
        <f>ROUND(I525*H525,2)</f>
        <v>0</v>
      </c>
      <c r="K525" s="139" t="s">
        <v>133</v>
      </c>
      <c r="L525" s="32"/>
      <c r="M525" s="143" t="s">
        <v>3</v>
      </c>
      <c r="N525" s="144" t="s">
        <v>43</v>
      </c>
      <c r="O525" s="145">
        <v>2.04</v>
      </c>
      <c r="P525" s="145">
        <f>O525*H525</f>
        <v>65.092320000000001</v>
      </c>
      <c r="Q525" s="145">
        <v>0</v>
      </c>
      <c r="R525" s="145">
        <f>Q525*H525</f>
        <v>0</v>
      </c>
      <c r="S525" s="145">
        <v>0</v>
      </c>
      <c r="T525" s="146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47" t="s">
        <v>134</v>
      </c>
      <c r="AT525" s="147" t="s">
        <v>129</v>
      </c>
      <c r="AU525" s="147" t="s">
        <v>135</v>
      </c>
      <c r="AY525" s="19" t="s">
        <v>127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9" t="s">
        <v>135</v>
      </c>
      <c r="BK525" s="148">
        <f>ROUND(I525*H525,2)</f>
        <v>0</v>
      </c>
      <c r="BL525" s="19" t="s">
        <v>134</v>
      </c>
      <c r="BM525" s="147" t="s">
        <v>660</v>
      </c>
    </row>
    <row r="526" spans="1:65" s="2" customFormat="1" ht="24" customHeight="1">
      <c r="A526" s="31"/>
      <c r="B526" s="136"/>
      <c r="C526" s="137" t="s">
        <v>661</v>
      </c>
      <c r="D526" s="137" t="s">
        <v>129</v>
      </c>
      <c r="E526" s="138" t="s">
        <v>662</v>
      </c>
      <c r="F526" s="139" t="s">
        <v>663</v>
      </c>
      <c r="G526" s="140" t="s">
        <v>169</v>
      </c>
      <c r="H526" s="141">
        <v>31.908000000000001</v>
      </c>
      <c r="I526" s="142"/>
      <c r="J526" s="142">
        <f>ROUND(I526*H526,2)</f>
        <v>0</v>
      </c>
      <c r="K526" s="139" t="s">
        <v>133</v>
      </c>
      <c r="L526" s="32"/>
      <c r="M526" s="143" t="s">
        <v>3</v>
      </c>
      <c r="N526" s="144" t="s">
        <v>43</v>
      </c>
      <c r="O526" s="145">
        <v>0.125</v>
      </c>
      <c r="P526" s="145">
        <f>O526*H526</f>
        <v>3.9885000000000002</v>
      </c>
      <c r="Q526" s="145">
        <v>0</v>
      </c>
      <c r="R526" s="145">
        <f>Q526*H526</f>
        <v>0</v>
      </c>
      <c r="S526" s="145">
        <v>0</v>
      </c>
      <c r="T526" s="146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47" t="s">
        <v>134</v>
      </c>
      <c r="AT526" s="147" t="s">
        <v>129</v>
      </c>
      <c r="AU526" s="147" t="s">
        <v>135</v>
      </c>
      <c r="AY526" s="19" t="s">
        <v>127</v>
      </c>
      <c r="BE526" s="148">
        <f>IF(N526="základní",J526,0)</f>
        <v>0</v>
      </c>
      <c r="BF526" s="148">
        <f>IF(N526="snížená",J526,0)</f>
        <v>0</v>
      </c>
      <c r="BG526" s="148">
        <f>IF(N526="zákl. přenesená",J526,0)</f>
        <v>0</v>
      </c>
      <c r="BH526" s="148">
        <f>IF(N526="sníž. přenesená",J526,0)</f>
        <v>0</v>
      </c>
      <c r="BI526" s="148">
        <f>IF(N526="nulová",J526,0)</f>
        <v>0</v>
      </c>
      <c r="BJ526" s="19" t="s">
        <v>135</v>
      </c>
      <c r="BK526" s="148">
        <f>ROUND(I526*H526,2)</f>
        <v>0</v>
      </c>
      <c r="BL526" s="19" t="s">
        <v>134</v>
      </c>
      <c r="BM526" s="147" t="s">
        <v>664</v>
      </c>
    </row>
    <row r="527" spans="1:65" s="2" customFormat="1" ht="36" customHeight="1">
      <c r="A527" s="31"/>
      <c r="B527" s="136"/>
      <c r="C527" s="137" t="s">
        <v>665</v>
      </c>
      <c r="D527" s="137" t="s">
        <v>129</v>
      </c>
      <c r="E527" s="138" t="s">
        <v>666</v>
      </c>
      <c r="F527" s="139" t="s">
        <v>667</v>
      </c>
      <c r="G527" s="140" t="s">
        <v>169</v>
      </c>
      <c r="H527" s="141">
        <v>638.16</v>
      </c>
      <c r="I527" s="142"/>
      <c r="J527" s="142">
        <f>ROUND(I527*H527,2)</f>
        <v>0</v>
      </c>
      <c r="K527" s="139" t="s">
        <v>133</v>
      </c>
      <c r="L527" s="32"/>
      <c r="M527" s="143" t="s">
        <v>3</v>
      </c>
      <c r="N527" s="144" t="s">
        <v>43</v>
      </c>
      <c r="O527" s="145">
        <v>6.0000000000000001E-3</v>
      </c>
      <c r="P527" s="145">
        <f>O527*H527</f>
        <v>3.8289599999999999</v>
      </c>
      <c r="Q527" s="145">
        <v>0</v>
      </c>
      <c r="R527" s="145">
        <f>Q527*H527</f>
        <v>0</v>
      </c>
      <c r="S527" s="145">
        <v>0</v>
      </c>
      <c r="T527" s="146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47" t="s">
        <v>134</v>
      </c>
      <c r="AT527" s="147" t="s">
        <v>129</v>
      </c>
      <c r="AU527" s="147" t="s">
        <v>135</v>
      </c>
      <c r="AY527" s="19" t="s">
        <v>127</v>
      </c>
      <c r="BE527" s="148">
        <f>IF(N527="základní",J527,0)</f>
        <v>0</v>
      </c>
      <c r="BF527" s="148">
        <f>IF(N527="snížená",J527,0)</f>
        <v>0</v>
      </c>
      <c r="BG527" s="148">
        <f>IF(N527="zákl. přenesená",J527,0)</f>
        <v>0</v>
      </c>
      <c r="BH527" s="148">
        <f>IF(N527="sníž. přenesená",J527,0)</f>
        <v>0</v>
      </c>
      <c r="BI527" s="148">
        <f>IF(N527="nulová",J527,0)</f>
        <v>0</v>
      </c>
      <c r="BJ527" s="19" t="s">
        <v>135</v>
      </c>
      <c r="BK527" s="148">
        <f>ROUND(I527*H527,2)</f>
        <v>0</v>
      </c>
      <c r="BL527" s="19" t="s">
        <v>134</v>
      </c>
      <c r="BM527" s="147" t="s">
        <v>668</v>
      </c>
    </row>
    <row r="528" spans="1:65" s="14" customFormat="1">
      <c r="B528" s="156"/>
      <c r="D528" s="150" t="s">
        <v>137</v>
      </c>
      <c r="F528" s="158" t="s">
        <v>1100</v>
      </c>
      <c r="H528" s="159">
        <v>638.16</v>
      </c>
      <c r="L528" s="156"/>
      <c r="M528" s="160"/>
      <c r="N528" s="161"/>
      <c r="O528" s="161"/>
      <c r="P528" s="161"/>
      <c r="Q528" s="161"/>
      <c r="R528" s="161"/>
      <c r="S528" s="161"/>
      <c r="T528" s="162"/>
      <c r="AT528" s="157" t="s">
        <v>137</v>
      </c>
      <c r="AU528" s="157" t="s">
        <v>135</v>
      </c>
      <c r="AV528" s="14" t="s">
        <v>135</v>
      </c>
      <c r="AW528" s="14" t="s">
        <v>4</v>
      </c>
      <c r="AX528" s="14" t="s">
        <v>79</v>
      </c>
      <c r="AY528" s="157" t="s">
        <v>127</v>
      </c>
    </row>
    <row r="529" spans="1:65" s="2" customFormat="1" ht="36" customHeight="1">
      <c r="A529" s="31"/>
      <c r="B529" s="136"/>
      <c r="C529" s="137" t="s">
        <v>670</v>
      </c>
      <c r="D529" s="137" t="s">
        <v>129</v>
      </c>
      <c r="E529" s="138" t="s">
        <v>671</v>
      </c>
      <c r="F529" s="139" t="s">
        <v>672</v>
      </c>
      <c r="G529" s="140" t="s">
        <v>169</v>
      </c>
      <c r="H529" s="141">
        <v>31.908000000000001</v>
      </c>
      <c r="I529" s="142"/>
      <c r="J529" s="142">
        <f>ROUND(I529*H529,2)</f>
        <v>0</v>
      </c>
      <c r="K529" s="139" t="s">
        <v>133</v>
      </c>
      <c r="L529" s="32"/>
      <c r="M529" s="143" t="s">
        <v>3</v>
      </c>
      <c r="N529" s="144" t="s">
        <v>43</v>
      </c>
      <c r="O529" s="145">
        <v>0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47" t="s">
        <v>134</v>
      </c>
      <c r="AT529" s="147" t="s">
        <v>129</v>
      </c>
      <c r="AU529" s="147" t="s">
        <v>135</v>
      </c>
      <c r="AY529" s="19" t="s">
        <v>127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9" t="s">
        <v>135</v>
      </c>
      <c r="BK529" s="148">
        <f>ROUND(I529*H529,2)</f>
        <v>0</v>
      </c>
      <c r="BL529" s="19" t="s">
        <v>134</v>
      </c>
      <c r="BM529" s="147" t="s">
        <v>673</v>
      </c>
    </row>
    <row r="530" spans="1:65" s="12" customFormat="1" ht="22.9" customHeight="1">
      <c r="B530" s="124"/>
      <c r="D530" s="125" t="s">
        <v>70</v>
      </c>
      <c r="E530" s="134" t="s">
        <v>674</v>
      </c>
      <c r="F530" s="134" t="s">
        <v>675</v>
      </c>
      <c r="J530" s="135">
        <f>BK530</f>
        <v>0</v>
      </c>
      <c r="L530" s="124"/>
      <c r="M530" s="128"/>
      <c r="N530" s="129"/>
      <c r="O530" s="129"/>
      <c r="P530" s="130">
        <f>P531</f>
        <v>10.004150000000001</v>
      </c>
      <c r="Q530" s="129"/>
      <c r="R530" s="130">
        <f>R531</f>
        <v>0</v>
      </c>
      <c r="S530" s="129"/>
      <c r="T530" s="131">
        <f>T531</f>
        <v>0</v>
      </c>
      <c r="AR530" s="125" t="s">
        <v>79</v>
      </c>
      <c r="AT530" s="132" t="s">
        <v>70</v>
      </c>
      <c r="AU530" s="132" t="s">
        <v>79</v>
      </c>
      <c r="AY530" s="125" t="s">
        <v>127</v>
      </c>
      <c r="BK530" s="133">
        <f>BK531</f>
        <v>0</v>
      </c>
    </row>
    <row r="531" spans="1:65" s="2" customFormat="1" ht="72" customHeight="1">
      <c r="A531" s="31"/>
      <c r="B531" s="136"/>
      <c r="C531" s="137" t="s">
        <v>676</v>
      </c>
      <c r="D531" s="137" t="s">
        <v>129</v>
      </c>
      <c r="E531" s="138" t="s">
        <v>677</v>
      </c>
      <c r="F531" s="139" t="s">
        <v>678</v>
      </c>
      <c r="G531" s="140" t="s">
        <v>169</v>
      </c>
      <c r="H531" s="141">
        <v>76.954999999999998</v>
      </c>
      <c r="I531" s="142"/>
      <c r="J531" s="142">
        <f>ROUND(I531*H531,2)</f>
        <v>0</v>
      </c>
      <c r="K531" s="139" t="s">
        <v>133</v>
      </c>
      <c r="L531" s="32"/>
      <c r="M531" s="143" t="s">
        <v>3</v>
      </c>
      <c r="N531" s="144" t="s">
        <v>43</v>
      </c>
      <c r="O531" s="145">
        <v>0.13</v>
      </c>
      <c r="P531" s="145">
        <f>O531*H531</f>
        <v>10.004150000000001</v>
      </c>
      <c r="Q531" s="145">
        <v>0</v>
      </c>
      <c r="R531" s="145">
        <f>Q531*H531</f>
        <v>0</v>
      </c>
      <c r="S531" s="145">
        <v>0</v>
      </c>
      <c r="T531" s="146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47" t="s">
        <v>134</v>
      </c>
      <c r="AT531" s="147" t="s">
        <v>129</v>
      </c>
      <c r="AU531" s="147" t="s">
        <v>135</v>
      </c>
      <c r="AY531" s="19" t="s">
        <v>127</v>
      </c>
      <c r="BE531" s="148">
        <f>IF(N531="základní",J531,0)</f>
        <v>0</v>
      </c>
      <c r="BF531" s="148">
        <f>IF(N531="snížená",J531,0)</f>
        <v>0</v>
      </c>
      <c r="BG531" s="148">
        <f>IF(N531="zákl. přenesená",J531,0)</f>
        <v>0</v>
      </c>
      <c r="BH531" s="148">
        <f>IF(N531="sníž. přenesená",J531,0)</f>
        <v>0</v>
      </c>
      <c r="BI531" s="148">
        <f>IF(N531="nulová",J531,0)</f>
        <v>0</v>
      </c>
      <c r="BJ531" s="19" t="s">
        <v>135</v>
      </c>
      <c r="BK531" s="148">
        <f>ROUND(I531*H531,2)</f>
        <v>0</v>
      </c>
      <c r="BL531" s="19" t="s">
        <v>134</v>
      </c>
      <c r="BM531" s="147" t="s">
        <v>679</v>
      </c>
    </row>
    <row r="532" spans="1:65" s="12" customFormat="1" ht="25.9" customHeight="1">
      <c r="B532" s="124"/>
      <c r="D532" s="125" t="s">
        <v>70</v>
      </c>
      <c r="E532" s="126" t="s">
        <v>680</v>
      </c>
      <c r="F532" s="126" t="s">
        <v>681</v>
      </c>
      <c r="J532" s="127">
        <f>BK532</f>
        <v>0</v>
      </c>
      <c r="L532" s="124"/>
      <c r="M532" s="128"/>
      <c r="N532" s="129"/>
      <c r="O532" s="129"/>
      <c r="P532" s="130">
        <f>P533+P573+P608+P615+P629+P663+P723+P768+P799+P822</f>
        <v>564.45149200000003</v>
      </c>
      <c r="Q532" s="129"/>
      <c r="R532" s="130">
        <f>R533+R573+R608+R615+R629+R663+R723+R768+R799+R822</f>
        <v>5.2712469662959993</v>
      </c>
      <c r="S532" s="129"/>
      <c r="T532" s="131">
        <f>T533+T573+T608+T615+T629+T663+T723+T768+T799+T822</f>
        <v>1.9744505000000003</v>
      </c>
      <c r="AR532" s="125" t="s">
        <v>135</v>
      </c>
      <c r="AT532" s="132" t="s">
        <v>70</v>
      </c>
      <c r="AU532" s="132" t="s">
        <v>71</v>
      </c>
      <c r="AY532" s="125" t="s">
        <v>127</v>
      </c>
      <c r="BK532" s="133">
        <f>BK533+BK573+BK608+BK615+BK629+BK663+BK723+BK768+BK799+BK822</f>
        <v>0</v>
      </c>
    </row>
    <row r="533" spans="1:65" s="12" customFormat="1" ht="22.9" customHeight="1">
      <c r="B533" s="124"/>
      <c r="D533" s="125" t="s">
        <v>70</v>
      </c>
      <c r="E533" s="134" t="s">
        <v>682</v>
      </c>
      <c r="F533" s="134" t="s">
        <v>683</v>
      </c>
      <c r="J533" s="135">
        <f>BK533</f>
        <v>0</v>
      </c>
      <c r="L533" s="124"/>
      <c r="M533" s="128"/>
      <c r="N533" s="129"/>
      <c r="O533" s="129"/>
      <c r="P533" s="130">
        <f>SUM(P534:P572)</f>
        <v>43.882580000000004</v>
      </c>
      <c r="Q533" s="129"/>
      <c r="R533" s="130">
        <f>SUM(R534:R572)</f>
        <v>0.29876910000000001</v>
      </c>
      <c r="S533" s="129"/>
      <c r="T533" s="131">
        <f>SUM(T534:T572)</f>
        <v>0</v>
      </c>
      <c r="AR533" s="125" t="s">
        <v>135</v>
      </c>
      <c r="AT533" s="132" t="s">
        <v>70</v>
      </c>
      <c r="AU533" s="132" t="s">
        <v>79</v>
      </c>
      <c r="AY533" s="125" t="s">
        <v>127</v>
      </c>
      <c r="BK533" s="133">
        <f>SUM(BK534:BK572)</f>
        <v>0</v>
      </c>
    </row>
    <row r="534" spans="1:65" s="2" customFormat="1" ht="36" customHeight="1">
      <c r="A534" s="31"/>
      <c r="B534" s="136"/>
      <c r="C534" s="137" t="s">
        <v>684</v>
      </c>
      <c r="D534" s="137" t="s">
        <v>129</v>
      </c>
      <c r="E534" s="138" t="s">
        <v>685</v>
      </c>
      <c r="F534" s="139" t="s">
        <v>686</v>
      </c>
      <c r="G534" s="140" t="s">
        <v>132</v>
      </c>
      <c r="H534" s="141">
        <v>28.13</v>
      </c>
      <c r="I534" s="142"/>
      <c r="J534" s="142">
        <f>ROUND(I534*H534,2)</f>
        <v>0</v>
      </c>
      <c r="K534" s="139" t="s">
        <v>133</v>
      </c>
      <c r="L534" s="32"/>
      <c r="M534" s="143" t="s">
        <v>3</v>
      </c>
      <c r="N534" s="144" t="s">
        <v>43</v>
      </c>
      <c r="O534" s="145">
        <v>0.122</v>
      </c>
      <c r="P534" s="145">
        <f>O534*H534</f>
        <v>3.4318599999999999</v>
      </c>
      <c r="Q534" s="145">
        <v>6.2500000000000001E-4</v>
      </c>
      <c r="R534" s="145">
        <f>Q534*H534</f>
        <v>1.758125E-2</v>
      </c>
      <c r="S534" s="145">
        <v>0</v>
      </c>
      <c r="T534" s="146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47" t="s">
        <v>223</v>
      </c>
      <c r="AT534" s="147" t="s">
        <v>129</v>
      </c>
      <c r="AU534" s="147" t="s">
        <v>135</v>
      </c>
      <c r="AY534" s="19" t="s">
        <v>127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9" t="s">
        <v>135</v>
      </c>
      <c r="BK534" s="148">
        <f>ROUND(I534*H534,2)</f>
        <v>0</v>
      </c>
      <c r="BL534" s="19" t="s">
        <v>223</v>
      </c>
      <c r="BM534" s="147" t="s">
        <v>687</v>
      </c>
    </row>
    <row r="535" spans="1:65" s="13" customFormat="1">
      <c r="B535" s="149"/>
      <c r="D535" s="150" t="s">
        <v>137</v>
      </c>
      <c r="E535" s="151" t="s">
        <v>3</v>
      </c>
      <c r="F535" s="152" t="s">
        <v>138</v>
      </c>
      <c r="H535" s="151" t="s">
        <v>3</v>
      </c>
      <c r="L535" s="149"/>
      <c r="M535" s="153"/>
      <c r="N535" s="154"/>
      <c r="O535" s="154"/>
      <c r="P535" s="154"/>
      <c r="Q535" s="154"/>
      <c r="R535" s="154"/>
      <c r="S535" s="154"/>
      <c r="T535" s="155"/>
      <c r="AT535" s="151" t="s">
        <v>137</v>
      </c>
      <c r="AU535" s="151" t="s">
        <v>135</v>
      </c>
      <c r="AV535" s="13" t="s">
        <v>79</v>
      </c>
      <c r="AW535" s="13" t="s">
        <v>33</v>
      </c>
      <c r="AX535" s="13" t="s">
        <v>71</v>
      </c>
      <c r="AY535" s="151" t="s">
        <v>127</v>
      </c>
    </row>
    <row r="536" spans="1:65" s="13" customFormat="1">
      <c r="B536" s="149"/>
      <c r="D536" s="150" t="s">
        <v>137</v>
      </c>
      <c r="E536" s="151" t="s">
        <v>3</v>
      </c>
      <c r="F536" s="152" t="s">
        <v>688</v>
      </c>
      <c r="H536" s="151" t="s">
        <v>3</v>
      </c>
      <c r="L536" s="149"/>
      <c r="M536" s="153"/>
      <c r="N536" s="154"/>
      <c r="O536" s="154"/>
      <c r="P536" s="154"/>
      <c r="Q536" s="154"/>
      <c r="R536" s="154"/>
      <c r="S536" s="154"/>
      <c r="T536" s="155"/>
      <c r="AT536" s="151" t="s">
        <v>137</v>
      </c>
      <c r="AU536" s="151" t="s">
        <v>135</v>
      </c>
      <c r="AV536" s="13" t="s">
        <v>79</v>
      </c>
      <c r="AW536" s="13" t="s">
        <v>33</v>
      </c>
      <c r="AX536" s="13" t="s">
        <v>71</v>
      </c>
      <c r="AY536" s="151" t="s">
        <v>127</v>
      </c>
    </row>
    <row r="537" spans="1:65" s="14" customFormat="1">
      <c r="B537" s="156"/>
      <c r="D537" s="150" t="s">
        <v>137</v>
      </c>
      <c r="E537" s="157" t="s">
        <v>3</v>
      </c>
      <c r="F537" s="158" t="s">
        <v>689</v>
      </c>
      <c r="H537" s="159">
        <v>28.13</v>
      </c>
      <c r="L537" s="156"/>
      <c r="M537" s="160"/>
      <c r="N537" s="161"/>
      <c r="O537" s="161"/>
      <c r="P537" s="161"/>
      <c r="Q537" s="161"/>
      <c r="R537" s="161"/>
      <c r="S537" s="161"/>
      <c r="T537" s="162"/>
      <c r="AT537" s="157" t="s">
        <v>137</v>
      </c>
      <c r="AU537" s="157" t="s">
        <v>135</v>
      </c>
      <c r="AV537" s="14" t="s">
        <v>135</v>
      </c>
      <c r="AW537" s="14" t="s">
        <v>33</v>
      </c>
      <c r="AX537" s="14" t="s">
        <v>79</v>
      </c>
      <c r="AY537" s="157" t="s">
        <v>127</v>
      </c>
    </row>
    <row r="538" spans="1:65" s="2" customFormat="1" ht="24" customHeight="1">
      <c r="A538" s="31"/>
      <c r="B538" s="136"/>
      <c r="C538" s="137" t="s">
        <v>690</v>
      </c>
      <c r="D538" s="137" t="s">
        <v>129</v>
      </c>
      <c r="E538" s="138" t="s">
        <v>691</v>
      </c>
      <c r="F538" s="139" t="s">
        <v>692</v>
      </c>
      <c r="G538" s="140" t="s">
        <v>275</v>
      </c>
      <c r="H538" s="141">
        <v>56.26</v>
      </c>
      <c r="I538" s="142"/>
      <c r="J538" s="142">
        <f>ROUND(I538*H538,2)</f>
        <v>0</v>
      </c>
      <c r="K538" s="139" t="s">
        <v>133</v>
      </c>
      <c r="L538" s="32"/>
      <c r="M538" s="143" t="s">
        <v>3</v>
      </c>
      <c r="N538" s="144" t="s">
        <v>43</v>
      </c>
      <c r="O538" s="145">
        <v>8.4000000000000005E-2</v>
      </c>
      <c r="P538" s="145">
        <f>O538*H538</f>
        <v>4.7258399999999998</v>
      </c>
      <c r="Q538" s="145">
        <v>2.9E-4</v>
      </c>
      <c r="R538" s="145">
        <f>Q538*H538</f>
        <v>1.6315400000000001E-2</v>
      </c>
      <c r="S538" s="145">
        <v>0</v>
      </c>
      <c r="T538" s="146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47" t="s">
        <v>223</v>
      </c>
      <c r="AT538" s="147" t="s">
        <v>129</v>
      </c>
      <c r="AU538" s="147" t="s">
        <v>135</v>
      </c>
      <c r="AY538" s="19" t="s">
        <v>127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9" t="s">
        <v>135</v>
      </c>
      <c r="BK538" s="148">
        <f>ROUND(I538*H538,2)</f>
        <v>0</v>
      </c>
      <c r="BL538" s="19" t="s">
        <v>223</v>
      </c>
      <c r="BM538" s="147" t="s">
        <v>693</v>
      </c>
    </row>
    <row r="539" spans="1:65" s="13" customFormat="1">
      <c r="B539" s="149"/>
      <c r="D539" s="150" t="s">
        <v>137</v>
      </c>
      <c r="E539" s="151" t="s">
        <v>3</v>
      </c>
      <c r="F539" s="152" t="s">
        <v>138</v>
      </c>
      <c r="H539" s="151" t="s">
        <v>3</v>
      </c>
      <c r="L539" s="149"/>
      <c r="M539" s="153"/>
      <c r="N539" s="154"/>
      <c r="O539" s="154"/>
      <c r="P539" s="154"/>
      <c r="Q539" s="154"/>
      <c r="R539" s="154"/>
      <c r="S539" s="154"/>
      <c r="T539" s="155"/>
      <c r="AT539" s="151" t="s">
        <v>137</v>
      </c>
      <c r="AU539" s="151" t="s">
        <v>135</v>
      </c>
      <c r="AV539" s="13" t="s">
        <v>79</v>
      </c>
      <c r="AW539" s="13" t="s">
        <v>33</v>
      </c>
      <c r="AX539" s="13" t="s">
        <v>71</v>
      </c>
      <c r="AY539" s="151" t="s">
        <v>127</v>
      </c>
    </row>
    <row r="540" spans="1:65" s="13" customFormat="1">
      <c r="B540" s="149"/>
      <c r="D540" s="150" t="s">
        <v>137</v>
      </c>
      <c r="E540" s="151" t="s">
        <v>3</v>
      </c>
      <c r="F540" s="152" t="s">
        <v>688</v>
      </c>
      <c r="H540" s="151" t="s">
        <v>3</v>
      </c>
      <c r="L540" s="149"/>
      <c r="M540" s="153"/>
      <c r="N540" s="154"/>
      <c r="O540" s="154"/>
      <c r="P540" s="154"/>
      <c r="Q540" s="154"/>
      <c r="R540" s="154"/>
      <c r="S540" s="154"/>
      <c r="T540" s="155"/>
      <c r="AT540" s="151" t="s">
        <v>137</v>
      </c>
      <c r="AU540" s="151" t="s">
        <v>135</v>
      </c>
      <c r="AV540" s="13" t="s">
        <v>79</v>
      </c>
      <c r="AW540" s="13" t="s">
        <v>33</v>
      </c>
      <c r="AX540" s="13" t="s">
        <v>71</v>
      </c>
      <c r="AY540" s="151" t="s">
        <v>127</v>
      </c>
    </row>
    <row r="541" spans="1:65" s="14" customFormat="1">
      <c r="B541" s="156"/>
      <c r="D541" s="150" t="s">
        <v>137</v>
      </c>
      <c r="E541" s="157" t="s">
        <v>3</v>
      </c>
      <c r="F541" s="158" t="s">
        <v>694</v>
      </c>
      <c r="H541" s="159">
        <v>56.26</v>
      </c>
      <c r="L541" s="156"/>
      <c r="M541" s="160"/>
      <c r="N541" s="161"/>
      <c r="O541" s="161"/>
      <c r="P541" s="161"/>
      <c r="Q541" s="161"/>
      <c r="R541" s="161"/>
      <c r="S541" s="161"/>
      <c r="T541" s="162"/>
      <c r="AT541" s="157" t="s">
        <v>137</v>
      </c>
      <c r="AU541" s="157" t="s">
        <v>135</v>
      </c>
      <c r="AV541" s="14" t="s">
        <v>135</v>
      </c>
      <c r="AW541" s="14" t="s">
        <v>33</v>
      </c>
      <c r="AX541" s="14" t="s">
        <v>79</v>
      </c>
      <c r="AY541" s="157" t="s">
        <v>127</v>
      </c>
    </row>
    <row r="542" spans="1:65" s="2" customFormat="1" ht="24" customHeight="1">
      <c r="A542" s="31"/>
      <c r="B542" s="136"/>
      <c r="C542" s="137" t="s">
        <v>695</v>
      </c>
      <c r="D542" s="137" t="s">
        <v>129</v>
      </c>
      <c r="E542" s="138" t="s">
        <v>696</v>
      </c>
      <c r="F542" s="139" t="s">
        <v>697</v>
      </c>
      <c r="G542" s="140" t="s">
        <v>132</v>
      </c>
      <c r="H542" s="141">
        <v>59.95</v>
      </c>
      <c r="I542" s="142"/>
      <c r="J542" s="142">
        <f>ROUND(I542*H542,2)</f>
        <v>0</v>
      </c>
      <c r="K542" s="139" t="s">
        <v>133</v>
      </c>
      <c r="L542" s="32"/>
      <c r="M542" s="143" t="s">
        <v>3</v>
      </c>
      <c r="N542" s="144" t="s">
        <v>43</v>
      </c>
      <c r="O542" s="145">
        <v>0.18</v>
      </c>
      <c r="P542" s="145">
        <f>O542*H542</f>
        <v>10.791</v>
      </c>
      <c r="Q542" s="145">
        <v>3.5000000000000001E-3</v>
      </c>
      <c r="R542" s="145">
        <f>Q542*H542</f>
        <v>0.20982500000000001</v>
      </c>
      <c r="S542" s="145">
        <v>0</v>
      </c>
      <c r="T542" s="146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47" t="s">
        <v>223</v>
      </c>
      <c r="AT542" s="147" t="s">
        <v>129</v>
      </c>
      <c r="AU542" s="147" t="s">
        <v>135</v>
      </c>
      <c r="AY542" s="19" t="s">
        <v>127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9" t="s">
        <v>135</v>
      </c>
      <c r="BK542" s="148">
        <f>ROUND(I542*H542,2)</f>
        <v>0</v>
      </c>
      <c r="BL542" s="19" t="s">
        <v>223</v>
      </c>
      <c r="BM542" s="147" t="s">
        <v>698</v>
      </c>
    </row>
    <row r="543" spans="1:65" s="13" customFormat="1">
      <c r="B543" s="149"/>
      <c r="D543" s="150" t="s">
        <v>137</v>
      </c>
      <c r="E543" s="151" t="s">
        <v>3</v>
      </c>
      <c r="F543" s="152" t="s">
        <v>138</v>
      </c>
      <c r="H543" s="151" t="s">
        <v>3</v>
      </c>
      <c r="L543" s="149"/>
      <c r="M543" s="153"/>
      <c r="N543" s="154"/>
      <c r="O543" s="154"/>
      <c r="P543" s="154"/>
      <c r="Q543" s="154"/>
      <c r="R543" s="154"/>
      <c r="S543" s="154"/>
      <c r="T543" s="155"/>
      <c r="AT543" s="151" t="s">
        <v>137</v>
      </c>
      <c r="AU543" s="151" t="s">
        <v>135</v>
      </c>
      <c r="AV543" s="13" t="s">
        <v>79</v>
      </c>
      <c r="AW543" s="13" t="s">
        <v>33</v>
      </c>
      <c r="AX543" s="13" t="s">
        <v>71</v>
      </c>
      <c r="AY543" s="151" t="s">
        <v>127</v>
      </c>
    </row>
    <row r="544" spans="1:65" s="13" customFormat="1">
      <c r="B544" s="149"/>
      <c r="D544" s="150" t="s">
        <v>137</v>
      </c>
      <c r="E544" s="151" t="s">
        <v>3</v>
      </c>
      <c r="F544" s="152" t="s">
        <v>189</v>
      </c>
      <c r="H544" s="151" t="s">
        <v>3</v>
      </c>
      <c r="L544" s="149"/>
      <c r="M544" s="153"/>
      <c r="N544" s="154"/>
      <c r="O544" s="154"/>
      <c r="P544" s="154"/>
      <c r="Q544" s="154"/>
      <c r="R544" s="154"/>
      <c r="S544" s="154"/>
      <c r="T544" s="155"/>
      <c r="AT544" s="151" t="s">
        <v>137</v>
      </c>
      <c r="AU544" s="151" t="s">
        <v>135</v>
      </c>
      <c r="AV544" s="13" t="s">
        <v>79</v>
      </c>
      <c r="AW544" s="13" t="s">
        <v>33</v>
      </c>
      <c r="AX544" s="13" t="s">
        <v>71</v>
      </c>
      <c r="AY544" s="151" t="s">
        <v>127</v>
      </c>
    </row>
    <row r="545" spans="1:65" s="14" customFormat="1">
      <c r="B545" s="156"/>
      <c r="D545" s="150" t="s">
        <v>137</v>
      </c>
      <c r="E545" s="157" t="s">
        <v>3</v>
      </c>
      <c r="F545" s="158" t="s">
        <v>606</v>
      </c>
      <c r="H545" s="159">
        <v>3.85</v>
      </c>
      <c r="L545" s="156"/>
      <c r="M545" s="160"/>
      <c r="N545" s="161"/>
      <c r="O545" s="161"/>
      <c r="P545" s="161"/>
      <c r="Q545" s="161"/>
      <c r="R545" s="161"/>
      <c r="S545" s="161"/>
      <c r="T545" s="162"/>
      <c r="AT545" s="157" t="s">
        <v>137</v>
      </c>
      <c r="AU545" s="157" t="s">
        <v>135</v>
      </c>
      <c r="AV545" s="14" t="s">
        <v>135</v>
      </c>
      <c r="AW545" s="14" t="s">
        <v>33</v>
      </c>
      <c r="AX545" s="14" t="s">
        <v>71</v>
      </c>
      <c r="AY545" s="157" t="s">
        <v>127</v>
      </c>
    </row>
    <row r="546" spans="1:65" s="13" customFormat="1">
      <c r="B546" s="149"/>
      <c r="D546" s="150" t="s">
        <v>137</v>
      </c>
      <c r="E546" s="151" t="s">
        <v>3</v>
      </c>
      <c r="F546" s="152" t="s">
        <v>501</v>
      </c>
      <c r="H546" s="151" t="s">
        <v>3</v>
      </c>
      <c r="L546" s="149"/>
      <c r="M546" s="153"/>
      <c r="N546" s="154"/>
      <c r="O546" s="154"/>
      <c r="P546" s="154"/>
      <c r="Q546" s="154"/>
      <c r="R546" s="154"/>
      <c r="S546" s="154"/>
      <c r="T546" s="155"/>
      <c r="AT546" s="151" t="s">
        <v>137</v>
      </c>
      <c r="AU546" s="151" t="s">
        <v>135</v>
      </c>
      <c r="AV546" s="13" t="s">
        <v>79</v>
      </c>
      <c r="AW546" s="13" t="s">
        <v>33</v>
      </c>
      <c r="AX546" s="13" t="s">
        <v>71</v>
      </c>
      <c r="AY546" s="151" t="s">
        <v>127</v>
      </c>
    </row>
    <row r="547" spans="1:65" s="14" customFormat="1">
      <c r="B547" s="156"/>
      <c r="D547" s="150" t="s">
        <v>137</v>
      </c>
      <c r="E547" s="157" t="s">
        <v>3</v>
      </c>
      <c r="F547" s="158" t="s">
        <v>502</v>
      </c>
      <c r="H547" s="159">
        <v>56.1</v>
      </c>
      <c r="L547" s="156"/>
      <c r="M547" s="160"/>
      <c r="N547" s="161"/>
      <c r="O547" s="161"/>
      <c r="P547" s="161"/>
      <c r="Q547" s="161"/>
      <c r="R547" s="161"/>
      <c r="S547" s="161"/>
      <c r="T547" s="162"/>
      <c r="AT547" s="157" t="s">
        <v>137</v>
      </c>
      <c r="AU547" s="157" t="s">
        <v>135</v>
      </c>
      <c r="AV547" s="14" t="s">
        <v>135</v>
      </c>
      <c r="AW547" s="14" t="s">
        <v>33</v>
      </c>
      <c r="AX547" s="14" t="s">
        <v>71</v>
      </c>
      <c r="AY547" s="157" t="s">
        <v>127</v>
      </c>
    </row>
    <row r="548" spans="1:65" s="15" customFormat="1">
      <c r="B548" s="163"/>
      <c r="D548" s="150" t="s">
        <v>137</v>
      </c>
      <c r="E548" s="164" t="s">
        <v>3</v>
      </c>
      <c r="F548" s="165" t="s">
        <v>142</v>
      </c>
      <c r="H548" s="166">
        <v>59.95</v>
      </c>
      <c r="L548" s="163"/>
      <c r="M548" s="167"/>
      <c r="N548" s="168"/>
      <c r="O548" s="168"/>
      <c r="P548" s="168"/>
      <c r="Q548" s="168"/>
      <c r="R548" s="168"/>
      <c r="S548" s="168"/>
      <c r="T548" s="169"/>
      <c r="AT548" s="164" t="s">
        <v>137</v>
      </c>
      <c r="AU548" s="164" t="s">
        <v>135</v>
      </c>
      <c r="AV548" s="15" t="s">
        <v>134</v>
      </c>
      <c r="AW548" s="15" t="s">
        <v>33</v>
      </c>
      <c r="AX548" s="15" t="s">
        <v>79</v>
      </c>
      <c r="AY548" s="164" t="s">
        <v>127</v>
      </c>
    </row>
    <row r="549" spans="1:65" s="2" customFormat="1" ht="24" customHeight="1">
      <c r="A549" s="31"/>
      <c r="B549" s="136"/>
      <c r="C549" s="137" t="s">
        <v>699</v>
      </c>
      <c r="D549" s="137" t="s">
        <v>129</v>
      </c>
      <c r="E549" s="138" t="s">
        <v>700</v>
      </c>
      <c r="F549" s="139" t="s">
        <v>701</v>
      </c>
      <c r="G549" s="140" t="s">
        <v>132</v>
      </c>
      <c r="H549" s="141">
        <v>9.2050000000000001</v>
      </c>
      <c r="I549" s="142"/>
      <c r="J549" s="142">
        <f>ROUND(I549*H549,2)</f>
        <v>0</v>
      </c>
      <c r="K549" s="139" t="s">
        <v>133</v>
      </c>
      <c r="L549" s="32"/>
      <c r="M549" s="143" t="s">
        <v>3</v>
      </c>
      <c r="N549" s="144" t="s">
        <v>43</v>
      </c>
      <c r="O549" s="145">
        <v>0.24</v>
      </c>
      <c r="P549" s="145">
        <f>O549*H549</f>
        <v>2.2092000000000001</v>
      </c>
      <c r="Q549" s="145">
        <v>3.5000000000000001E-3</v>
      </c>
      <c r="R549" s="145">
        <f>Q549*H549</f>
        <v>3.2217500000000003E-2</v>
      </c>
      <c r="S549" s="145">
        <v>0</v>
      </c>
      <c r="T549" s="146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47" t="s">
        <v>223</v>
      </c>
      <c r="AT549" s="147" t="s">
        <v>129</v>
      </c>
      <c r="AU549" s="147" t="s">
        <v>135</v>
      </c>
      <c r="AY549" s="19" t="s">
        <v>127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9" t="s">
        <v>135</v>
      </c>
      <c r="BK549" s="148">
        <f>ROUND(I549*H549,2)</f>
        <v>0</v>
      </c>
      <c r="BL549" s="19" t="s">
        <v>223</v>
      </c>
      <c r="BM549" s="147" t="s">
        <v>702</v>
      </c>
    </row>
    <row r="550" spans="1:65" s="13" customFormat="1">
      <c r="B550" s="149"/>
      <c r="D550" s="150" t="s">
        <v>137</v>
      </c>
      <c r="E550" s="151" t="s">
        <v>3</v>
      </c>
      <c r="F550" s="152" t="s">
        <v>138</v>
      </c>
      <c r="H550" s="151" t="s">
        <v>3</v>
      </c>
      <c r="L550" s="149"/>
      <c r="M550" s="153"/>
      <c r="N550" s="154"/>
      <c r="O550" s="154"/>
      <c r="P550" s="154"/>
      <c r="Q550" s="154"/>
      <c r="R550" s="154"/>
      <c r="S550" s="154"/>
      <c r="T550" s="155"/>
      <c r="AT550" s="151" t="s">
        <v>137</v>
      </c>
      <c r="AU550" s="151" t="s">
        <v>135</v>
      </c>
      <c r="AV550" s="13" t="s">
        <v>79</v>
      </c>
      <c r="AW550" s="13" t="s">
        <v>33</v>
      </c>
      <c r="AX550" s="13" t="s">
        <v>71</v>
      </c>
      <c r="AY550" s="151" t="s">
        <v>127</v>
      </c>
    </row>
    <row r="551" spans="1:65" s="13" customFormat="1">
      <c r="B551" s="149"/>
      <c r="D551" s="150" t="s">
        <v>137</v>
      </c>
      <c r="E551" s="151" t="s">
        <v>3</v>
      </c>
      <c r="F551" s="152" t="s">
        <v>703</v>
      </c>
      <c r="H551" s="151" t="s">
        <v>3</v>
      </c>
      <c r="L551" s="149"/>
      <c r="M551" s="153"/>
      <c r="N551" s="154"/>
      <c r="O551" s="154"/>
      <c r="P551" s="154"/>
      <c r="Q551" s="154"/>
      <c r="R551" s="154"/>
      <c r="S551" s="154"/>
      <c r="T551" s="155"/>
      <c r="AT551" s="151" t="s">
        <v>137</v>
      </c>
      <c r="AU551" s="151" t="s">
        <v>135</v>
      </c>
      <c r="AV551" s="13" t="s">
        <v>79</v>
      </c>
      <c r="AW551" s="13" t="s">
        <v>33</v>
      </c>
      <c r="AX551" s="13" t="s">
        <v>71</v>
      </c>
      <c r="AY551" s="151" t="s">
        <v>127</v>
      </c>
    </row>
    <row r="552" spans="1:65" s="13" customFormat="1">
      <c r="B552" s="149"/>
      <c r="D552" s="150" t="s">
        <v>137</v>
      </c>
      <c r="E552" s="151" t="s">
        <v>3</v>
      </c>
      <c r="F552" s="152" t="s">
        <v>189</v>
      </c>
      <c r="H552" s="151" t="s">
        <v>3</v>
      </c>
      <c r="L552" s="149"/>
      <c r="M552" s="153"/>
      <c r="N552" s="154"/>
      <c r="O552" s="154"/>
      <c r="P552" s="154"/>
      <c r="Q552" s="154"/>
      <c r="R552" s="154"/>
      <c r="S552" s="154"/>
      <c r="T552" s="155"/>
      <c r="AT552" s="151" t="s">
        <v>137</v>
      </c>
      <c r="AU552" s="151" t="s">
        <v>135</v>
      </c>
      <c r="AV552" s="13" t="s">
        <v>79</v>
      </c>
      <c r="AW552" s="13" t="s">
        <v>33</v>
      </c>
      <c r="AX552" s="13" t="s">
        <v>71</v>
      </c>
      <c r="AY552" s="151" t="s">
        <v>127</v>
      </c>
    </row>
    <row r="553" spans="1:65" s="14" customFormat="1">
      <c r="B553" s="156"/>
      <c r="D553" s="150" t="s">
        <v>137</v>
      </c>
      <c r="E553" s="157" t="s">
        <v>3</v>
      </c>
      <c r="F553" s="158" t="s">
        <v>704</v>
      </c>
      <c r="H553" s="159">
        <v>0.45</v>
      </c>
      <c r="L553" s="156"/>
      <c r="M553" s="160"/>
      <c r="N553" s="161"/>
      <c r="O553" s="161"/>
      <c r="P553" s="161"/>
      <c r="Q553" s="161"/>
      <c r="R553" s="161"/>
      <c r="S553" s="161"/>
      <c r="T553" s="162"/>
      <c r="AT553" s="157" t="s">
        <v>137</v>
      </c>
      <c r="AU553" s="157" t="s">
        <v>135</v>
      </c>
      <c r="AV553" s="14" t="s">
        <v>135</v>
      </c>
      <c r="AW553" s="14" t="s">
        <v>33</v>
      </c>
      <c r="AX553" s="14" t="s">
        <v>71</v>
      </c>
      <c r="AY553" s="157" t="s">
        <v>127</v>
      </c>
    </row>
    <row r="554" spans="1:65" s="13" customFormat="1">
      <c r="B554" s="149"/>
      <c r="D554" s="150" t="s">
        <v>137</v>
      </c>
      <c r="E554" s="151" t="s">
        <v>3</v>
      </c>
      <c r="F554" s="152" t="s">
        <v>501</v>
      </c>
      <c r="H554" s="151" t="s">
        <v>3</v>
      </c>
      <c r="L554" s="149"/>
      <c r="M554" s="153"/>
      <c r="N554" s="154"/>
      <c r="O554" s="154"/>
      <c r="P554" s="154"/>
      <c r="Q554" s="154"/>
      <c r="R554" s="154"/>
      <c r="S554" s="154"/>
      <c r="T554" s="155"/>
      <c r="AT554" s="151" t="s">
        <v>137</v>
      </c>
      <c r="AU554" s="151" t="s">
        <v>135</v>
      </c>
      <c r="AV554" s="13" t="s">
        <v>79</v>
      </c>
      <c r="AW554" s="13" t="s">
        <v>33</v>
      </c>
      <c r="AX554" s="13" t="s">
        <v>71</v>
      </c>
      <c r="AY554" s="151" t="s">
        <v>127</v>
      </c>
    </row>
    <row r="555" spans="1:65" s="14" customFormat="1">
      <c r="B555" s="156"/>
      <c r="D555" s="150" t="s">
        <v>137</v>
      </c>
      <c r="E555" s="157" t="s">
        <v>3</v>
      </c>
      <c r="F555" s="158" t="s">
        <v>705</v>
      </c>
      <c r="H555" s="159">
        <v>8.7550000000000008</v>
      </c>
      <c r="L555" s="156"/>
      <c r="M555" s="160"/>
      <c r="N555" s="161"/>
      <c r="O555" s="161"/>
      <c r="P555" s="161"/>
      <c r="Q555" s="161"/>
      <c r="R555" s="161"/>
      <c r="S555" s="161"/>
      <c r="T555" s="162"/>
      <c r="AT555" s="157" t="s">
        <v>137</v>
      </c>
      <c r="AU555" s="157" t="s">
        <v>135</v>
      </c>
      <c r="AV555" s="14" t="s">
        <v>135</v>
      </c>
      <c r="AW555" s="14" t="s">
        <v>33</v>
      </c>
      <c r="AX555" s="14" t="s">
        <v>71</v>
      </c>
      <c r="AY555" s="157" t="s">
        <v>127</v>
      </c>
    </row>
    <row r="556" spans="1:65" s="15" customFormat="1">
      <c r="B556" s="163"/>
      <c r="D556" s="150" t="s">
        <v>137</v>
      </c>
      <c r="E556" s="164" t="s">
        <v>3</v>
      </c>
      <c r="F556" s="165" t="s">
        <v>142</v>
      </c>
      <c r="H556" s="166">
        <v>9.2050000000000001</v>
      </c>
      <c r="L556" s="163"/>
      <c r="M556" s="167"/>
      <c r="N556" s="168"/>
      <c r="O556" s="168"/>
      <c r="P556" s="168"/>
      <c r="Q556" s="168"/>
      <c r="R556" s="168"/>
      <c r="S556" s="168"/>
      <c r="T556" s="169"/>
      <c r="AT556" s="164" t="s">
        <v>137</v>
      </c>
      <c r="AU556" s="164" t="s">
        <v>135</v>
      </c>
      <c r="AV556" s="15" t="s">
        <v>134</v>
      </c>
      <c r="AW556" s="15" t="s">
        <v>33</v>
      </c>
      <c r="AX556" s="15" t="s">
        <v>79</v>
      </c>
      <c r="AY556" s="164" t="s">
        <v>127</v>
      </c>
    </row>
    <row r="557" spans="1:65" s="2" customFormat="1" ht="36" customHeight="1">
      <c r="A557" s="31"/>
      <c r="B557" s="136"/>
      <c r="C557" s="137" t="s">
        <v>706</v>
      </c>
      <c r="D557" s="137" t="s">
        <v>129</v>
      </c>
      <c r="E557" s="138" t="s">
        <v>707</v>
      </c>
      <c r="F557" s="139" t="s">
        <v>708</v>
      </c>
      <c r="G557" s="140" t="s">
        <v>275</v>
      </c>
      <c r="H557" s="141">
        <v>138.80000000000001</v>
      </c>
      <c r="I557" s="142"/>
      <c r="J557" s="142">
        <f>ROUND(I557*H557,2)</f>
        <v>0</v>
      </c>
      <c r="K557" s="139" t="s">
        <v>133</v>
      </c>
      <c r="L557" s="32"/>
      <c r="M557" s="143" t="s">
        <v>3</v>
      </c>
      <c r="N557" s="144" t="s">
        <v>43</v>
      </c>
      <c r="O557" s="145">
        <v>0.124</v>
      </c>
      <c r="P557" s="145">
        <f>O557*H557</f>
        <v>17.211200000000002</v>
      </c>
      <c r="Q557" s="145">
        <v>0</v>
      </c>
      <c r="R557" s="145">
        <f>Q557*H557</f>
        <v>0</v>
      </c>
      <c r="S557" s="145">
        <v>0</v>
      </c>
      <c r="T557" s="146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47" t="s">
        <v>223</v>
      </c>
      <c r="AT557" s="147" t="s">
        <v>129</v>
      </c>
      <c r="AU557" s="147" t="s">
        <v>135</v>
      </c>
      <c r="AY557" s="19" t="s">
        <v>127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9" t="s">
        <v>135</v>
      </c>
      <c r="BK557" s="148">
        <f>ROUND(I557*H557,2)</f>
        <v>0</v>
      </c>
      <c r="BL557" s="19" t="s">
        <v>223</v>
      </c>
      <c r="BM557" s="147" t="s">
        <v>709</v>
      </c>
    </row>
    <row r="558" spans="1:65" s="13" customFormat="1">
      <c r="B558" s="149"/>
      <c r="D558" s="150" t="s">
        <v>137</v>
      </c>
      <c r="E558" s="151" t="s">
        <v>3</v>
      </c>
      <c r="F558" s="152" t="s">
        <v>138</v>
      </c>
      <c r="H558" s="151" t="s">
        <v>3</v>
      </c>
      <c r="L558" s="149"/>
      <c r="M558" s="153"/>
      <c r="N558" s="154"/>
      <c r="O558" s="154"/>
      <c r="P558" s="154"/>
      <c r="Q558" s="154"/>
      <c r="R558" s="154"/>
      <c r="S558" s="154"/>
      <c r="T558" s="155"/>
      <c r="AT558" s="151" t="s">
        <v>137</v>
      </c>
      <c r="AU558" s="151" t="s">
        <v>135</v>
      </c>
      <c r="AV558" s="13" t="s">
        <v>79</v>
      </c>
      <c r="AW558" s="13" t="s">
        <v>33</v>
      </c>
      <c r="AX558" s="13" t="s">
        <v>71</v>
      </c>
      <c r="AY558" s="151" t="s">
        <v>127</v>
      </c>
    </row>
    <row r="559" spans="1:65" s="13" customFormat="1">
      <c r="B559" s="149"/>
      <c r="D559" s="150" t="s">
        <v>137</v>
      </c>
      <c r="E559" s="151" t="s">
        <v>3</v>
      </c>
      <c r="F559" s="152" t="s">
        <v>710</v>
      </c>
      <c r="H559" s="151" t="s">
        <v>3</v>
      </c>
      <c r="L559" s="149"/>
      <c r="M559" s="153"/>
      <c r="N559" s="154"/>
      <c r="O559" s="154"/>
      <c r="P559" s="154"/>
      <c r="Q559" s="154"/>
      <c r="R559" s="154"/>
      <c r="S559" s="154"/>
      <c r="T559" s="155"/>
      <c r="AT559" s="151" t="s">
        <v>137</v>
      </c>
      <c r="AU559" s="151" t="s">
        <v>135</v>
      </c>
      <c r="AV559" s="13" t="s">
        <v>79</v>
      </c>
      <c r="AW559" s="13" t="s">
        <v>33</v>
      </c>
      <c r="AX559" s="13" t="s">
        <v>71</v>
      </c>
      <c r="AY559" s="151" t="s">
        <v>127</v>
      </c>
    </row>
    <row r="560" spans="1:65" s="13" customFormat="1">
      <c r="B560" s="149"/>
      <c r="D560" s="150" t="s">
        <v>137</v>
      </c>
      <c r="E560" s="151" t="s">
        <v>3</v>
      </c>
      <c r="F560" s="152" t="s">
        <v>189</v>
      </c>
      <c r="H560" s="151" t="s">
        <v>3</v>
      </c>
      <c r="L560" s="149"/>
      <c r="M560" s="153"/>
      <c r="N560" s="154"/>
      <c r="O560" s="154"/>
      <c r="P560" s="154"/>
      <c r="Q560" s="154"/>
      <c r="R560" s="154"/>
      <c r="S560" s="154"/>
      <c r="T560" s="155"/>
      <c r="AT560" s="151" t="s">
        <v>137</v>
      </c>
      <c r="AU560" s="151" t="s">
        <v>135</v>
      </c>
      <c r="AV560" s="13" t="s">
        <v>79</v>
      </c>
      <c r="AW560" s="13" t="s">
        <v>33</v>
      </c>
      <c r="AX560" s="13" t="s">
        <v>71</v>
      </c>
      <c r="AY560" s="151" t="s">
        <v>127</v>
      </c>
    </row>
    <row r="561" spans="1:65" s="14" customFormat="1">
      <c r="B561" s="156"/>
      <c r="D561" s="150" t="s">
        <v>137</v>
      </c>
      <c r="E561" s="157" t="s">
        <v>3</v>
      </c>
      <c r="F561" s="158" t="s">
        <v>612</v>
      </c>
      <c r="H561" s="159">
        <v>4.5</v>
      </c>
      <c r="L561" s="156"/>
      <c r="M561" s="160"/>
      <c r="N561" s="161"/>
      <c r="O561" s="161"/>
      <c r="P561" s="161"/>
      <c r="Q561" s="161"/>
      <c r="R561" s="161"/>
      <c r="S561" s="161"/>
      <c r="T561" s="162"/>
      <c r="AT561" s="157" t="s">
        <v>137</v>
      </c>
      <c r="AU561" s="157" t="s">
        <v>135</v>
      </c>
      <c r="AV561" s="14" t="s">
        <v>135</v>
      </c>
      <c r="AW561" s="14" t="s">
        <v>33</v>
      </c>
      <c r="AX561" s="14" t="s">
        <v>71</v>
      </c>
      <c r="AY561" s="157" t="s">
        <v>127</v>
      </c>
    </row>
    <row r="562" spans="1:65" s="13" customFormat="1">
      <c r="B562" s="149"/>
      <c r="D562" s="150" t="s">
        <v>137</v>
      </c>
      <c r="E562" s="151" t="s">
        <v>3</v>
      </c>
      <c r="F562" s="152" t="s">
        <v>501</v>
      </c>
      <c r="H562" s="151" t="s">
        <v>3</v>
      </c>
      <c r="L562" s="149"/>
      <c r="M562" s="153"/>
      <c r="N562" s="154"/>
      <c r="O562" s="154"/>
      <c r="P562" s="154"/>
      <c r="Q562" s="154"/>
      <c r="R562" s="154"/>
      <c r="S562" s="154"/>
      <c r="T562" s="155"/>
      <c r="AT562" s="151" t="s">
        <v>137</v>
      </c>
      <c r="AU562" s="151" t="s">
        <v>135</v>
      </c>
      <c r="AV562" s="13" t="s">
        <v>79</v>
      </c>
      <c r="AW562" s="13" t="s">
        <v>33</v>
      </c>
      <c r="AX562" s="13" t="s">
        <v>71</v>
      </c>
      <c r="AY562" s="151" t="s">
        <v>127</v>
      </c>
    </row>
    <row r="563" spans="1:65" s="14" customFormat="1">
      <c r="B563" s="156"/>
      <c r="D563" s="150" t="s">
        <v>137</v>
      </c>
      <c r="E563" s="157" t="s">
        <v>3</v>
      </c>
      <c r="F563" s="158" t="s">
        <v>711</v>
      </c>
      <c r="H563" s="159">
        <v>134.30000000000001</v>
      </c>
      <c r="L563" s="156"/>
      <c r="M563" s="160"/>
      <c r="N563" s="161"/>
      <c r="O563" s="161"/>
      <c r="P563" s="161"/>
      <c r="Q563" s="161"/>
      <c r="R563" s="161"/>
      <c r="S563" s="161"/>
      <c r="T563" s="162"/>
      <c r="AT563" s="157" t="s">
        <v>137</v>
      </c>
      <c r="AU563" s="157" t="s">
        <v>135</v>
      </c>
      <c r="AV563" s="14" t="s">
        <v>135</v>
      </c>
      <c r="AW563" s="14" t="s">
        <v>33</v>
      </c>
      <c r="AX563" s="14" t="s">
        <v>71</v>
      </c>
      <c r="AY563" s="157" t="s">
        <v>127</v>
      </c>
    </row>
    <row r="564" spans="1:65" s="15" customFormat="1">
      <c r="B564" s="163"/>
      <c r="D564" s="150" t="s">
        <v>137</v>
      </c>
      <c r="E564" s="164" t="s">
        <v>3</v>
      </c>
      <c r="F564" s="165" t="s">
        <v>142</v>
      </c>
      <c r="H564" s="166">
        <v>138.80000000000001</v>
      </c>
      <c r="L564" s="163"/>
      <c r="M564" s="167"/>
      <c r="N564" s="168"/>
      <c r="O564" s="168"/>
      <c r="P564" s="168"/>
      <c r="Q564" s="168"/>
      <c r="R564" s="168"/>
      <c r="S564" s="168"/>
      <c r="T564" s="169"/>
      <c r="AT564" s="164" t="s">
        <v>137</v>
      </c>
      <c r="AU564" s="164" t="s">
        <v>135</v>
      </c>
      <c r="AV564" s="15" t="s">
        <v>134</v>
      </c>
      <c r="AW564" s="15" t="s">
        <v>33</v>
      </c>
      <c r="AX564" s="15" t="s">
        <v>79</v>
      </c>
      <c r="AY564" s="164" t="s">
        <v>127</v>
      </c>
    </row>
    <row r="565" spans="1:65" s="2" customFormat="1" ht="16.5" customHeight="1">
      <c r="A565" s="31"/>
      <c r="B565" s="136"/>
      <c r="C565" s="170" t="s">
        <v>712</v>
      </c>
      <c r="D565" s="170" t="s">
        <v>179</v>
      </c>
      <c r="E565" s="171" t="s">
        <v>713</v>
      </c>
      <c r="F565" s="172" t="s">
        <v>714</v>
      </c>
      <c r="G565" s="173" t="s">
        <v>275</v>
      </c>
      <c r="H565" s="174">
        <v>138.80000000000001</v>
      </c>
      <c r="I565" s="175"/>
      <c r="J565" s="175">
        <f>ROUND(I565*H565,2)</f>
        <v>0</v>
      </c>
      <c r="K565" s="172" t="s">
        <v>133</v>
      </c>
      <c r="L565" s="176"/>
      <c r="M565" s="177" t="s">
        <v>3</v>
      </c>
      <c r="N565" s="178" t="s">
        <v>43</v>
      </c>
      <c r="O565" s="145">
        <v>0</v>
      </c>
      <c r="P565" s="145">
        <f>O565*H565</f>
        <v>0</v>
      </c>
      <c r="Q565" s="145">
        <v>9.0000000000000006E-5</v>
      </c>
      <c r="R565" s="145">
        <f>Q565*H565</f>
        <v>1.2492000000000001E-2</v>
      </c>
      <c r="S565" s="145">
        <v>0</v>
      </c>
      <c r="T565" s="146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47" t="s">
        <v>343</v>
      </c>
      <c r="AT565" s="147" t="s">
        <v>179</v>
      </c>
      <c r="AU565" s="147" t="s">
        <v>135</v>
      </c>
      <c r="AY565" s="19" t="s">
        <v>127</v>
      </c>
      <c r="BE565" s="148">
        <f>IF(N565="základní",J565,0)</f>
        <v>0</v>
      </c>
      <c r="BF565" s="148">
        <f>IF(N565="snížená",J565,0)</f>
        <v>0</v>
      </c>
      <c r="BG565" s="148">
        <f>IF(N565="zákl. přenesená",J565,0)</f>
        <v>0</v>
      </c>
      <c r="BH565" s="148">
        <f>IF(N565="sníž. přenesená",J565,0)</f>
        <v>0</v>
      </c>
      <c r="BI565" s="148">
        <f>IF(N565="nulová",J565,0)</f>
        <v>0</v>
      </c>
      <c r="BJ565" s="19" t="s">
        <v>135</v>
      </c>
      <c r="BK565" s="148">
        <f>ROUND(I565*H565,2)</f>
        <v>0</v>
      </c>
      <c r="BL565" s="19" t="s">
        <v>223</v>
      </c>
      <c r="BM565" s="147" t="s">
        <v>715</v>
      </c>
    </row>
    <row r="566" spans="1:65" s="2" customFormat="1" ht="36" customHeight="1">
      <c r="A566" s="31"/>
      <c r="B566" s="136"/>
      <c r="C566" s="137" t="s">
        <v>716</v>
      </c>
      <c r="D566" s="137" t="s">
        <v>129</v>
      </c>
      <c r="E566" s="138" t="s">
        <v>717</v>
      </c>
      <c r="F566" s="139" t="s">
        <v>718</v>
      </c>
      <c r="G566" s="140" t="s">
        <v>132</v>
      </c>
      <c r="H566" s="141">
        <v>28.13</v>
      </c>
      <c r="I566" s="142"/>
      <c r="J566" s="142">
        <f>ROUND(I566*H566,2)</f>
        <v>0</v>
      </c>
      <c r="K566" s="139" t="s">
        <v>133</v>
      </c>
      <c r="L566" s="32"/>
      <c r="M566" s="143" t="s">
        <v>3</v>
      </c>
      <c r="N566" s="144" t="s">
        <v>43</v>
      </c>
      <c r="O566" s="145">
        <v>0.19600000000000001</v>
      </c>
      <c r="P566" s="145">
        <f>O566*H566</f>
        <v>5.5134800000000004</v>
      </c>
      <c r="Q566" s="145">
        <v>0</v>
      </c>
      <c r="R566" s="145">
        <f>Q566*H566</f>
        <v>0</v>
      </c>
      <c r="S566" s="145">
        <v>0</v>
      </c>
      <c r="T566" s="146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47" t="s">
        <v>223</v>
      </c>
      <c r="AT566" s="147" t="s">
        <v>129</v>
      </c>
      <c r="AU566" s="147" t="s">
        <v>135</v>
      </c>
      <c r="AY566" s="19" t="s">
        <v>127</v>
      </c>
      <c r="BE566" s="148">
        <f>IF(N566="základní",J566,0)</f>
        <v>0</v>
      </c>
      <c r="BF566" s="148">
        <f>IF(N566="snížená",J566,0)</f>
        <v>0</v>
      </c>
      <c r="BG566" s="148">
        <f>IF(N566="zákl. přenesená",J566,0)</f>
        <v>0</v>
      </c>
      <c r="BH566" s="148">
        <f>IF(N566="sníž. přenesená",J566,0)</f>
        <v>0</v>
      </c>
      <c r="BI566" s="148">
        <f>IF(N566="nulová",J566,0)</f>
        <v>0</v>
      </c>
      <c r="BJ566" s="19" t="s">
        <v>135</v>
      </c>
      <c r="BK566" s="148">
        <f>ROUND(I566*H566,2)</f>
        <v>0</v>
      </c>
      <c r="BL566" s="19" t="s">
        <v>223</v>
      </c>
      <c r="BM566" s="147" t="s">
        <v>719</v>
      </c>
    </row>
    <row r="567" spans="1:65" s="13" customFormat="1">
      <c r="B567" s="149"/>
      <c r="D567" s="150" t="s">
        <v>137</v>
      </c>
      <c r="E567" s="151" t="s">
        <v>3</v>
      </c>
      <c r="F567" s="152" t="s">
        <v>138</v>
      </c>
      <c r="H567" s="151" t="s">
        <v>3</v>
      </c>
      <c r="L567" s="149"/>
      <c r="M567" s="153"/>
      <c r="N567" s="154"/>
      <c r="O567" s="154"/>
      <c r="P567" s="154"/>
      <c r="Q567" s="154"/>
      <c r="R567" s="154"/>
      <c r="S567" s="154"/>
      <c r="T567" s="155"/>
      <c r="AT567" s="151" t="s">
        <v>137</v>
      </c>
      <c r="AU567" s="151" t="s">
        <v>135</v>
      </c>
      <c r="AV567" s="13" t="s">
        <v>79</v>
      </c>
      <c r="AW567" s="13" t="s">
        <v>33</v>
      </c>
      <c r="AX567" s="13" t="s">
        <v>71</v>
      </c>
      <c r="AY567" s="151" t="s">
        <v>127</v>
      </c>
    </row>
    <row r="568" spans="1:65" s="13" customFormat="1">
      <c r="B568" s="149"/>
      <c r="D568" s="150" t="s">
        <v>137</v>
      </c>
      <c r="E568" s="151" t="s">
        <v>3</v>
      </c>
      <c r="F568" s="152" t="s">
        <v>688</v>
      </c>
      <c r="H568" s="151" t="s">
        <v>3</v>
      </c>
      <c r="L568" s="149"/>
      <c r="M568" s="153"/>
      <c r="N568" s="154"/>
      <c r="O568" s="154"/>
      <c r="P568" s="154"/>
      <c r="Q568" s="154"/>
      <c r="R568" s="154"/>
      <c r="S568" s="154"/>
      <c r="T568" s="155"/>
      <c r="AT568" s="151" t="s">
        <v>137</v>
      </c>
      <c r="AU568" s="151" t="s">
        <v>135</v>
      </c>
      <c r="AV568" s="13" t="s">
        <v>79</v>
      </c>
      <c r="AW568" s="13" t="s">
        <v>33</v>
      </c>
      <c r="AX568" s="13" t="s">
        <v>71</v>
      </c>
      <c r="AY568" s="151" t="s">
        <v>127</v>
      </c>
    </row>
    <row r="569" spans="1:65" s="14" customFormat="1">
      <c r="B569" s="156"/>
      <c r="D569" s="150" t="s">
        <v>137</v>
      </c>
      <c r="E569" s="157" t="s">
        <v>3</v>
      </c>
      <c r="F569" s="158" t="s">
        <v>689</v>
      </c>
      <c r="H569" s="159">
        <v>28.13</v>
      </c>
      <c r="L569" s="156"/>
      <c r="M569" s="160"/>
      <c r="N569" s="161"/>
      <c r="O569" s="161"/>
      <c r="P569" s="161"/>
      <c r="Q569" s="161"/>
      <c r="R569" s="161"/>
      <c r="S569" s="161"/>
      <c r="T569" s="162"/>
      <c r="AT569" s="157" t="s">
        <v>137</v>
      </c>
      <c r="AU569" s="157" t="s">
        <v>135</v>
      </c>
      <c r="AV569" s="14" t="s">
        <v>135</v>
      </c>
      <c r="AW569" s="14" t="s">
        <v>33</v>
      </c>
      <c r="AX569" s="14" t="s">
        <v>79</v>
      </c>
      <c r="AY569" s="157" t="s">
        <v>127</v>
      </c>
    </row>
    <row r="570" spans="1:65" s="2" customFormat="1" ht="24" customHeight="1">
      <c r="A570" s="31"/>
      <c r="B570" s="136"/>
      <c r="C570" s="170" t="s">
        <v>720</v>
      </c>
      <c r="D570" s="170" t="s">
        <v>179</v>
      </c>
      <c r="E570" s="171" t="s">
        <v>721</v>
      </c>
      <c r="F570" s="172" t="s">
        <v>722</v>
      </c>
      <c r="G570" s="173" t="s">
        <v>132</v>
      </c>
      <c r="H570" s="174">
        <v>29.536999999999999</v>
      </c>
      <c r="I570" s="175"/>
      <c r="J570" s="175">
        <f>ROUND(I570*H570,2)</f>
        <v>0</v>
      </c>
      <c r="K570" s="172" t="s">
        <v>133</v>
      </c>
      <c r="L570" s="176"/>
      <c r="M570" s="177" t="s">
        <v>3</v>
      </c>
      <c r="N570" s="178" t="s">
        <v>43</v>
      </c>
      <c r="O570" s="145">
        <v>0</v>
      </c>
      <c r="P570" s="145">
        <f>O570*H570</f>
        <v>0</v>
      </c>
      <c r="Q570" s="145">
        <v>3.5E-4</v>
      </c>
      <c r="R570" s="145">
        <f>Q570*H570</f>
        <v>1.033795E-2</v>
      </c>
      <c r="S570" s="145">
        <v>0</v>
      </c>
      <c r="T570" s="146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47" t="s">
        <v>343</v>
      </c>
      <c r="AT570" s="147" t="s">
        <v>179</v>
      </c>
      <c r="AU570" s="147" t="s">
        <v>135</v>
      </c>
      <c r="AY570" s="19" t="s">
        <v>127</v>
      </c>
      <c r="BE570" s="148">
        <f>IF(N570="základní",J570,0)</f>
        <v>0</v>
      </c>
      <c r="BF570" s="148">
        <f>IF(N570="snížená",J570,0)</f>
        <v>0</v>
      </c>
      <c r="BG570" s="148">
        <f>IF(N570="zákl. přenesená",J570,0)</f>
        <v>0</v>
      </c>
      <c r="BH570" s="148">
        <f>IF(N570="sníž. přenesená",J570,0)</f>
        <v>0</v>
      </c>
      <c r="BI570" s="148">
        <f>IF(N570="nulová",J570,0)</f>
        <v>0</v>
      </c>
      <c r="BJ570" s="19" t="s">
        <v>135</v>
      </c>
      <c r="BK570" s="148">
        <f>ROUND(I570*H570,2)</f>
        <v>0</v>
      </c>
      <c r="BL570" s="19" t="s">
        <v>223</v>
      </c>
      <c r="BM570" s="147" t="s">
        <v>723</v>
      </c>
    </row>
    <row r="571" spans="1:65" s="14" customFormat="1">
      <c r="B571" s="156"/>
      <c r="D571" s="150" t="s">
        <v>137</v>
      </c>
      <c r="F571" s="158" t="s">
        <v>724</v>
      </c>
      <c r="H571" s="159">
        <v>29.536999999999999</v>
      </c>
      <c r="L571" s="156"/>
      <c r="M571" s="160"/>
      <c r="N571" s="161"/>
      <c r="O571" s="161"/>
      <c r="P571" s="161"/>
      <c r="Q571" s="161"/>
      <c r="R571" s="161"/>
      <c r="S571" s="161"/>
      <c r="T571" s="162"/>
      <c r="AT571" s="157" t="s">
        <v>137</v>
      </c>
      <c r="AU571" s="157" t="s">
        <v>135</v>
      </c>
      <c r="AV571" s="14" t="s">
        <v>135</v>
      </c>
      <c r="AW571" s="14" t="s">
        <v>4</v>
      </c>
      <c r="AX571" s="14" t="s">
        <v>79</v>
      </c>
      <c r="AY571" s="157" t="s">
        <v>127</v>
      </c>
    </row>
    <row r="572" spans="1:65" s="2" customFormat="1" ht="48" customHeight="1">
      <c r="A572" s="31"/>
      <c r="B572" s="136"/>
      <c r="C572" s="137" t="s">
        <v>725</v>
      </c>
      <c r="D572" s="137" t="s">
        <v>129</v>
      </c>
      <c r="E572" s="138" t="s">
        <v>726</v>
      </c>
      <c r="F572" s="139" t="s">
        <v>727</v>
      </c>
      <c r="G572" s="140" t="s">
        <v>728</v>
      </c>
      <c r="H572" s="141">
        <v>596.06799999999998</v>
      </c>
      <c r="I572" s="142"/>
      <c r="J572" s="142">
        <f>ROUND(I572*H572,2)</f>
        <v>0</v>
      </c>
      <c r="K572" s="139" t="s">
        <v>133</v>
      </c>
      <c r="L572" s="32"/>
      <c r="M572" s="143" t="s">
        <v>3</v>
      </c>
      <c r="N572" s="144" t="s">
        <v>43</v>
      </c>
      <c r="O572" s="145">
        <v>0</v>
      </c>
      <c r="P572" s="145">
        <f>O572*H572</f>
        <v>0</v>
      </c>
      <c r="Q572" s="145">
        <v>0</v>
      </c>
      <c r="R572" s="145">
        <f>Q572*H572</f>
        <v>0</v>
      </c>
      <c r="S572" s="145">
        <v>0</v>
      </c>
      <c r="T572" s="146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47" t="s">
        <v>223</v>
      </c>
      <c r="AT572" s="147" t="s">
        <v>129</v>
      </c>
      <c r="AU572" s="147" t="s">
        <v>135</v>
      </c>
      <c r="AY572" s="19" t="s">
        <v>127</v>
      </c>
      <c r="BE572" s="148">
        <f>IF(N572="základní",J572,0)</f>
        <v>0</v>
      </c>
      <c r="BF572" s="148">
        <f>IF(N572="snížená",J572,0)</f>
        <v>0</v>
      </c>
      <c r="BG572" s="148">
        <f>IF(N572="zákl. přenesená",J572,0)</f>
        <v>0</v>
      </c>
      <c r="BH572" s="148">
        <f>IF(N572="sníž. přenesená",J572,0)</f>
        <v>0</v>
      </c>
      <c r="BI572" s="148">
        <f>IF(N572="nulová",J572,0)</f>
        <v>0</v>
      </c>
      <c r="BJ572" s="19" t="s">
        <v>135</v>
      </c>
      <c r="BK572" s="148">
        <f>ROUND(I572*H572,2)</f>
        <v>0</v>
      </c>
      <c r="BL572" s="19" t="s">
        <v>223</v>
      </c>
      <c r="BM572" s="147" t="s">
        <v>729</v>
      </c>
    </row>
    <row r="573" spans="1:65" s="12" customFormat="1" ht="22.9" customHeight="1">
      <c r="B573" s="124"/>
      <c r="D573" s="125" t="s">
        <v>70</v>
      </c>
      <c r="E573" s="134" t="s">
        <v>730</v>
      </c>
      <c r="F573" s="134" t="s">
        <v>731</v>
      </c>
      <c r="J573" s="135">
        <f>BK573</f>
        <v>0</v>
      </c>
      <c r="L573" s="124"/>
      <c r="M573" s="128"/>
      <c r="N573" s="129"/>
      <c r="O573" s="129"/>
      <c r="P573" s="130">
        <f>SUM(P574:P607)</f>
        <v>54.532540000000012</v>
      </c>
      <c r="Q573" s="129"/>
      <c r="R573" s="130">
        <f>SUM(R574:R607)</f>
        <v>1.2795236700000001</v>
      </c>
      <c r="S573" s="129"/>
      <c r="T573" s="131">
        <f>SUM(T574:T607)</f>
        <v>0</v>
      </c>
      <c r="AR573" s="125" t="s">
        <v>135</v>
      </c>
      <c r="AT573" s="132" t="s">
        <v>70</v>
      </c>
      <c r="AU573" s="132" t="s">
        <v>79</v>
      </c>
      <c r="AY573" s="125" t="s">
        <v>127</v>
      </c>
      <c r="BK573" s="133">
        <f>SUM(BK574:BK607)</f>
        <v>0</v>
      </c>
    </row>
    <row r="574" spans="1:65" s="2" customFormat="1" ht="36" customHeight="1">
      <c r="A574" s="31"/>
      <c r="B574" s="136"/>
      <c r="C574" s="137" t="s">
        <v>732</v>
      </c>
      <c r="D574" s="137" t="s">
        <v>129</v>
      </c>
      <c r="E574" s="138" t="s">
        <v>733</v>
      </c>
      <c r="F574" s="139" t="s">
        <v>734</v>
      </c>
      <c r="G574" s="140" t="s">
        <v>132</v>
      </c>
      <c r="H574" s="141">
        <v>283.82900000000001</v>
      </c>
      <c r="I574" s="142"/>
      <c r="J574" s="142">
        <f>ROUND(I574*H574,2)</f>
        <v>0</v>
      </c>
      <c r="K574" s="139" t="s">
        <v>133</v>
      </c>
      <c r="L574" s="32"/>
      <c r="M574" s="143" t="s">
        <v>3</v>
      </c>
      <c r="N574" s="144" t="s">
        <v>43</v>
      </c>
      <c r="O574" s="145">
        <v>0.06</v>
      </c>
      <c r="P574" s="145">
        <f>O574*H574</f>
        <v>17.02974</v>
      </c>
      <c r="Q574" s="145">
        <v>0</v>
      </c>
      <c r="R574" s="145">
        <f>Q574*H574</f>
        <v>0</v>
      </c>
      <c r="S574" s="145">
        <v>0</v>
      </c>
      <c r="T574" s="146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47" t="s">
        <v>223</v>
      </c>
      <c r="AT574" s="147" t="s">
        <v>129</v>
      </c>
      <c r="AU574" s="147" t="s">
        <v>135</v>
      </c>
      <c r="AY574" s="19" t="s">
        <v>127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9" t="s">
        <v>135</v>
      </c>
      <c r="BK574" s="148">
        <f>ROUND(I574*H574,2)</f>
        <v>0</v>
      </c>
      <c r="BL574" s="19" t="s">
        <v>223</v>
      </c>
      <c r="BM574" s="147" t="s">
        <v>735</v>
      </c>
    </row>
    <row r="575" spans="1:65" s="13" customFormat="1">
      <c r="B575" s="149"/>
      <c r="D575" s="150" t="s">
        <v>137</v>
      </c>
      <c r="E575" s="151" t="s">
        <v>3</v>
      </c>
      <c r="F575" s="152" t="s">
        <v>138</v>
      </c>
      <c r="H575" s="151" t="s">
        <v>3</v>
      </c>
      <c r="L575" s="149"/>
      <c r="M575" s="153"/>
      <c r="N575" s="154"/>
      <c r="O575" s="154"/>
      <c r="P575" s="154"/>
      <c r="Q575" s="154"/>
      <c r="R575" s="154"/>
      <c r="S575" s="154"/>
      <c r="T575" s="155"/>
      <c r="AT575" s="151" t="s">
        <v>137</v>
      </c>
      <c r="AU575" s="151" t="s">
        <v>135</v>
      </c>
      <c r="AV575" s="13" t="s">
        <v>79</v>
      </c>
      <c r="AW575" s="13" t="s">
        <v>33</v>
      </c>
      <c r="AX575" s="13" t="s">
        <v>71</v>
      </c>
      <c r="AY575" s="151" t="s">
        <v>127</v>
      </c>
    </row>
    <row r="576" spans="1:65" s="13" customFormat="1">
      <c r="B576" s="149"/>
      <c r="D576" s="150" t="s">
        <v>137</v>
      </c>
      <c r="E576" s="151" t="s">
        <v>3</v>
      </c>
      <c r="F576" s="152" t="s">
        <v>736</v>
      </c>
      <c r="H576" s="151" t="s">
        <v>3</v>
      </c>
      <c r="L576" s="149"/>
      <c r="M576" s="153"/>
      <c r="N576" s="154"/>
      <c r="O576" s="154"/>
      <c r="P576" s="154"/>
      <c r="Q576" s="154"/>
      <c r="R576" s="154"/>
      <c r="S576" s="154"/>
      <c r="T576" s="155"/>
      <c r="AT576" s="151" t="s">
        <v>137</v>
      </c>
      <c r="AU576" s="151" t="s">
        <v>135</v>
      </c>
      <c r="AV576" s="13" t="s">
        <v>79</v>
      </c>
      <c r="AW576" s="13" t="s">
        <v>33</v>
      </c>
      <c r="AX576" s="13" t="s">
        <v>71</v>
      </c>
      <c r="AY576" s="151" t="s">
        <v>127</v>
      </c>
    </row>
    <row r="577" spans="1:65" s="14" customFormat="1">
      <c r="B577" s="156"/>
      <c r="D577" s="150" t="s">
        <v>137</v>
      </c>
      <c r="E577" s="157" t="s">
        <v>3</v>
      </c>
      <c r="F577" s="158" t="s">
        <v>737</v>
      </c>
      <c r="H577" s="159">
        <v>133.03100000000001</v>
      </c>
      <c r="L577" s="156"/>
      <c r="M577" s="160"/>
      <c r="N577" s="161"/>
      <c r="O577" s="161"/>
      <c r="P577" s="161"/>
      <c r="Q577" s="161"/>
      <c r="R577" s="161"/>
      <c r="S577" s="161"/>
      <c r="T577" s="162"/>
      <c r="AT577" s="157" t="s">
        <v>137</v>
      </c>
      <c r="AU577" s="157" t="s">
        <v>135</v>
      </c>
      <c r="AV577" s="14" t="s">
        <v>135</v>
      </c>
      <c r="AW577" s="14" t="s">
        <v>33</v>
      </c>
      <c r="AX577" s="14" t="s">
        <v>71</v>
      </c>
      <c r="AY577" s="157" t="s">
        <v>127</v>
      </c>
    </row>
    <row r="578" spans="1:65" s="14" customFormat="1">
      <c r="B578" s="156"/>
      <c r="D578" s="150" t="s">
        <v>137</v>
      </c>
      <c r="E578" s="157" t="s">
        <v>3</v>
      </c>
      <c r="F578" s="158" t="s">
        <v>738</v>
      </c>
      <c r="H578" s="159">
        <v>117.03</v>
      </c>
      <c r="L578" s="156"/>
      <c r="M578" s="160"/>
      <c r="N578" s="161"/>
      <c r="O578" s="161"/>
      <c r="P578" s="161"/>
      <c r="Q578" s="161"/>
      <c r="R578" s="161"/>
      <c r="S578" s="161"/>
      <c r="T578" s="162"/>
      <c r="AT578" s="157" t="s">
        <v>137</v>
      </c>
      <c r="AU578" s="157" t="s">
        <v>135</v>
      </c>
      <c r="AV578" s="14" t="s">
        <v>135</v>
      </c>
      <c r="AW578" s="14" t="s">
        <v>33</v>
      </c>
      <c r="AX578" s="14" t="s">
        <v>71</v>
      </c>
      <c r="AY578" s="157" t="s">
        <v>127</v>
      </c>
    </row>
    <row r="579" spans="1:65" s="13" customFormat="1">
      <c r="B579" s="149"/>
      <c r="D579" s="150" t="s">
        <v>137</v>
      </c>
      <c r="E579" s="151" t="s">
        <v>3</v>
      </c>
      <c r="F579" s="152" t="s">
        <v>739</v>
      </c>
      <c r="H579" s="151" t="s">
        <v>3</v>
      </c>
      <c r="L579" s="149"/>
      <c r="M579" s="153"/>
      <c r="N579" s="154"/>
      <c r="O579" s="154"/>
      <c r="P579" s="154"/>
      <c r="Q579" s="154"/>
      <c r="R579" s="154"/>
      <c r="S579" s="154"/>
      <c r="T579" s="155"/>
      <c r="AT579" s="151" t="s">
        <v>137</v>
      </c>
      <c r="AU579" s="151" t="s">
        <v>135</v>
      </c>
      <c r="AV579" s="13" t="s">
        <v>79</v>
      </c>
      <c r="AW579" s="13" t="s">
        <v>33</v>
      </c>
      <c r="AX579" s="13" t="s">
        <v>71</v>
      </c>
      <c r="AY579" s="151" t="s">
        <v>127</v>
      </c>
    </row>
    <row r="580" spans="1:65" s="14" customFormat="1">
      <c r="B580" s="156"/>
      <c r="D580" s="150" t="s">
        <v>137</v>
      </c>
      <c r="E580" s="157" t="s">
        <v>3</v>
      </c>
      <c r="F580" s="158" t="s">
        <v>740</v>
      </c>
      <c r="H580" s="159">
        <v>-4.7249999999999996</v>
      </c>
      <c r="L580" s="156"/>
      <c r="M580" s="160"/>
      <c r="N580" s="161"/>
      <c r="O580" s="161"/>
      <c r="P580" s="161"/>
      <c r="Q580" s="161"/>
      <c r="R580" s="161"/>
      <c r="S580" s="161"/>
      <c r="T580" s="162"/>
      <c r="AT580" s="157" t="s">
        <v>137</v>
      </c>
      <c r="AU580" s="157" t="s">
        <v>135</v>
      </c>
      <c r="AV580" s="14" t="s">
        <v>135</v>
      </c>
      <c r="AW580" s="14" t="s">
        <v>33</v>
      </c>
      <c r="AX580" s="14" t="s">
        <v>71</v>
      </c>
      <c r="AY580" s="157" t="s">
        <v>127</v>
      </c>
    </row>
    <row r="581" spans="1:65" s="14" customFormat="1">
      <c r="B581" s="156"/>
      <c r="D581" s="150" t="s">
        <v>137</v>
      </c>
      <c r="E581" s="157" t="s">
        <v>3</v>
      </c>
      <c r="F581" s="158" t="s">
        <v>741</v>
      </c>
      <c r="H581" s="159">
        <v>-18.768999999999998</v>
      </c>
      <c r="L581" s="156"/>
      <c r="M581" s="160"/>
      <c r="N581" s="161"/>
      <c r="O581" s="161"/>
      <c r="P581" s="161"/>
      <c r="Q581" s="161"/>
      <c r="R581" s="161"/>
      <c r="S581" s="161"/>
      <c r="T581" s="162"/>
      <c r="AT581" s="157" t="s">
        <v>137</v>
      </c>
      <c r="AU581" s="157" t="s">
        <v>135</v>
      </c>
      <c r="AV581" s="14" t="s">
        <v>135</v>
      </c>
      <c r="AW581" s="14" t="s">
        <v>33</v>
      </c>
      <c r="AX581" s="14" t="s">
        <v>71</v>
      </c>
      <c r="AY581" s="157" t="s">
        <v>127</v>
      </c>
    </row>
    <row r="582" spans="1:65" s="14" customFormat="1">
      <c r="B582" s="156"/>
      <c r="D582" s="150" t="s">
        <v>137</v>
      </c>
      <c r="E582" s="157" t="s">
        <v>3</v>
      </c>
      <c r="F582" s="158" t="s">
        <v>742</v>
      </c>
      <c r="H582" s="159">
        <v>-2.6880000000000002</v>
      </c>
      <c r="L582" s="156"/>
      <c r="M582" s="160"/>
      <c r="N582" s="161"/>
      <c r="O582" s="161"/>
      <c r="P582" s="161"/>
      <c r="Q582" s="161"/>
      <c r="R582" s="161"/>
      <c r="S582" s="161"/>
      <c r="T582" s="162"/>
      <c r="AT582" s="157" t="s">
        <v>137</v>
      </c>
      <c r="AU582" s="157" t="s">
        <v>135</v>
      </c>
      <c r="AV582" s="14" t="s">
        <v>135</v>
      </c>
      <c r="AW582" s="14" t="s">
        <v>33</v>
      </c>
      <c r="AX582" s="14" t="s">
        <v>71</v>
      </c>
      <c r="AY582" s="157" t="s">
        <v>127</v>
      </c>
    </row>
    <row r="583" spans="1:65" s="16" customFormat="1">
      <c r="B583" s="179"/>
      <c r="D583" s="150" t="s">
        <v>137</v>
      </c>
      <c r="E583" s="180" t="s">
        <v>3</v>
      </c>
      <c r="F583" s="181" t="s">
        <v>280</v>
      </c>
      <c r="H583" s="182">
        <v>223.87899999999999</v>
      </c>
      <c r="L583" s="179"/>
      <c r="M583" s="183"/>
      <c r="N583" s="184"/>
      <c r="O583" s="184"/>
      <c r="P583" s="184"/>
      <c r="Q583" s="184"/>
      <c r="R583" s="184"/>
      <c r="S583" s="184"/>
      <c r="T583" s="185"/>
      <c r="AT583" s="180" t="s">
        <v>137</v>
      </c>
      <c r="AU583" s="180" t="s">
        <v>135</v>
      </c>
      <c r="AV583" s="16" t="s">
        <v>150</v>
      </c>
      <c r="AW583" s="16" t="s">
        <v>33</v>
      </c>
      <c r="AX583" s="16" t="s">
        <v>71</v>
      </c>
      <c r="AY583" s="180" t="s">
        <v>127</v>
      </c>
    </row>
    <row r="584" spans="1:65" s="13" customFormat="1">
      <c r="B584" s="149"/>
      <c r="D584" s="150" t="s">
        <v>137</v>
      </c>
      <c r="E584" s="151" t="s">
        <v>3</v>
      </c>
      <c r="F584" s="152" t="s">
        <v>743</v>
      </c>
      <c r="H584" s="151" t="s">
        <v>3</v>
      </c>
      <c r="L584" s="149"/>
      <c r="M584" s="153"/>
      <c r="N584" s="154"/>
      <c r="O584" s="154"/>
      <c r="P584" s="154"/>
      <c r="Q584" s="154"/>
      <c r="R584" s="154"/>
      <c r="S584" s="154"/>
      <c r="T584" s="155"/>
      <c r="AT584" s="151" t="s">
        <v>137</v>
      </c>
      <c r="AU584" s="151" t="s">
        <v>135</v>
      </c>
      <c r="AV584" s="13" t="s">
        <v>79</v>
      </c>
      <c r="AW584" s="13" t="s">
        <v>33</v>
      </c>
      <c r="AX584" s="13" t="s">
        <v>71</v>
      </c>
      <c r="AY584" s="151" t="s">
        <v>127</v>
      </c>
    </row>
    <row r="585" spans="1:65" s="13" customFormat="1">
      <c r="B585" s="149"/>
      <c r="D585" s="150" t="s">
        <v>137</v>
      </c>
      <c r="E585" s="151" t="s">
        <v>3</v>
      </c>
      <c r="F585" s="152" t="s">
        <v>189</v>
      </c>
      <c r="H585" s="151" t="s">
        <v>3</v>
      </c>
      <c r="L585" s="149"/>
      <c r="M585" s="153"/>
      <c r="N585" s="154"/>
      <c r="O585" s="154"/>
      <c r="P585" s="154"/>
      <c r="Q585" s="154"/>
      <c r="R585" s="154"/>
      <c r="S585" s="154"/>
      <c r="T585" s="155"/>
      <c r="AT585" s="151" t="s">
        <v>137</v>
      </c>
      <c r="AU585" s="151" t="s">
        <v>135</v>
      </c>
      <c r="AV585" s="13" t="s">
        <v>79</v>
      </c>
      <c r="AW585" s="13" t="s">
        <v>33</v>
      </c>
      <c r="AX585" s="13" t="s">
        <v>71</v>
      </c>
      <c r="AY585" s="151" t="s">
        <v>127</v>
      </c>
    </row>
    <row r="586" spans="1:65" s="14" customFormat="1">
      <c r="B586" s="156"/>
      <c r="D586" s="150" t="s">
        <v>137</v>
      </c>
      <c r="E586" s="157" t="s">
        <v>3</v>
      </c>
      <c r="F586" s="158" t="s">
        <v>606</v>
      </c>
      <c r="H586" s="159">
        <v>3.85</v>
      </c>
      <c r="L586" s="156"/>
      <c r="M586" s="160"/>
      <c r="N586" s="161"/>
      <c r="O586" s="161"/>
      <c r="P586" s="161"/>
      <c r="Q586" s="161"/>
      <c r="R586" s="161"/>
      <c r="S586" s="161"/>
      <c r="T586" s="162"/>
      <c r="AT586" s="157" t="s">
        <v>137</v>
      </c>
      <c r="AU586" s="157" t="s">
        <v>135</v>
      </c>
      <c r="AV586" s="14" t="s">
        <v>135</v>
      </c>
      <c r="AW586" s="14" t="s">
        <v>33</v>
      </c>
      <c r="AX586" s="14" t="s">
        <v>71</v>
      </c>
      <c r="AY586" s="157" t="s">
        <v>127</v>
      </c>
    </row>
    <row r="587" spans="1:65" s="13" customFormat="1">
      <c r="B587" s="149"/>
      <c r="D587" s="150" t="s">
        <v>137</v>
      </c>
      <c r="E587" s="151" t="s">
        <v>3</v>
      </c>
      <c r="F587" s="152" t="s">
        <v>501</v>
      </c>
      <c r="H587" s="151" t="s">
        <v>3</v>
      </c>
      <c r="L587" s="149"/>
      <c r="M587" s="153"/>
      <c r="N587" s="154"/>
      <c r="O587" s="154"/>
      <c r="P587" s="154"/>
      <c r="Q587" s="154"/>
      <c r="R587" s="154"/>
      <c r="S587" s="154"/>
      <c r="T587" s="155"/>
      <c r="AT587" s="151" t="s">
        <v>137</v>
      </c>
      <c r="AU587" s="151" t="s">
        <v>135</v>
      </c>
      <c r="AV587" s="13" t="s">
        <v>79</v>
      </c>
      <c r="AW587" s="13" t="s">
        <v>33</v>
      </c>
      <c r="AX587" s="13" t="s">
        <v>71</v>
      </c>
      <c r="AY587" s="151" t="s">
        <v>127</v>
      </c>
    </row>
    <row r="588" spans="1:65" s="14" customFormat="1">
      <c r="B588" s="156"/>
      <c r="D588" s="150" t="s">
        <v>137</v>
      </c>
      <c r="E588" s="157" t="s">
        <v>3</v>
      </c>
      <c r="F588" s="158" t="s">
        <v>502</v>
      </c>
      <c r="H588" s="159">
        <v>56.1</v>
      </c>
      <c r="L588" s="156"/>
      <c r="M588" s="160"/>
      <c r="N588" s="161"/>
      <c r="O588" s="161"/>
      <c r="P588" s="161"/>
      <c r="Q588" s="161"/>
      <c r="R588" s="161"/>
      <c r="S588" s="161"/>
      <c r="T588" s="162"/>
      <c r="AT588" s="157" t="s">
        <v>137</v>
      </c>
      <c r="AU588" s="157" t="s">
        <v>135</v>
      </c>
      <c r="AV588" s="14" t="s">
        <v>135</v>
      </c>
      <c r="AW588" s="14" t="s">
        <v>33</v>
      </c>
      <c r="AX588" s="14" t="s">
        <v>71</v>
      </c>
      <c r="AY588" s="157" t="s">
        <v>127</v>
      </c>
    </row>
    <row r="589" spans="1:65" s="16" customFormat="1">
      <c r="B589" s="179"/>
      <c r="D589" s="150" t="s">
        <v>137</v>
      </c>
      <c r="E589" s="180" t="s">
        <v>3</v>
      </c>
      <c r="F589" s="181" t="s">
        <v>280</v>
      </c>
      <c r="H589" s="182">
        <v>59.95</v>
      </c>
      <c r="L589" s="179"/>
      <c r="M589" s="183"/>
      <c r="N589" s="184"/>
      <c r="O589" s="184"/>
      <c r="P589" s="184"/>
      <c r="Q589" s="184"/>
      <c r="R589" s="184"/>
      <c r="S589" s="184"/>
      <c r="T589" s="185"/>
      <c r="AT589" s="180" t="s">
        <v>137</v>
      </c>
      <c r="AU589" s="180" t="s">
        <v>135</v>
      </c>
      <c r="AV589" s="16" t="s">
        <v>150</v>
      </c>
      <c r="AW589" s="16" t="s">
        <v>33</v>
      </c>
      <c r="AX589" s="16" t="s">
        <v>71</v>
      </c>
      <c r="AY589" s="180" t="s">
        <v>127</v>
      </c>
    </row>
    <row r="590" spans="1:65" s="15" customFormat="1">
      <c r="B590" s="163"/>
      <c r="D590" s="150" t="s">
        <v>137</v>
      </c>
      <c r="E590" s="164" t="s">
        <v>3</v>
      </c>
      <c r="F590" s="165" t="s">
        <v>142</v>
      </c>
      <c r="H590" s="166">
        <v>283.82900000000001</v>
      </c>
      <c r="L590" s="163"/>
      <c r="M590" s="167"/>
      <c r="N590" s="168"/>
      <c r="O590" s="168"/>
      <c r="P590" s="168"/>
      <c r="Q590" s="168"/>
      <c r="R590" s="168"/>
      <c r="S590" s="168"/>
      <c r="T590" s="169"/>
      <c r="AT590" s="164" t="s">
        <v>137</v>
      </c>
      <c r="AU590" s="164" t="s">
        <v>135</v>
      </c>
      <c r="AV590" s="15" t="s">
        <v>134</v>
      </c>
      <c r="AW590" s="15" t="s">
        <v>33</v>
      </c>
      <c r="AX590" s="15" t="s">
        <v>79</v>
      </c>
      <c r="AY590" s="164" t="s">
        <v>127</v>
      </c>
    </row>
    <row r="591" spans="1:65" s="2" customFormat="1" ht="24" customHeight="1">
      <c r="A591" s="31"/>
      <c r="B591" s="136"/>
      <c r="C591" s="170" t="s">
        <v>744</v>
      </c>
      <c r="D591" s="170" t="s">
        <v>179</v>
      </c>
      <c r="E591" s="171" t="s">
        <v>745</v>
      </c>
      <c r="F591" s="172" t="s">
        <v>1340</v>
      </c>
      <c r="G591" s="173" t="s">
        <v>132</v>
      </c>
      <c r="H591" s="174">
        <v>228.357</v>
      </c>
      <c r="I591" s="175"/>
      <c r="J591" s="175">
        <f>ROUND(I591*H591,2)</f>
        <v>0</v>
      </c>
      <c r="K591" s="172" t="s">
        <v>133</v>
      </c>
      <c r="L591" s="176"/>
      <c r="M591" s="177" t="s">
        <v>3</v>
      </c>
      <c r="N591" s="178" t="s">
        <v>43</v>
      </c>
      <c r="O591" s="145">
        <v>0</v>
      </c>
      <c r="P591" s="145">
        <f>O591*H591</f>
        <v>0</v>
      </c>
      <c r="Q591" s="145">
        <v>4.9100000000000003E-3</v>
      </c>
      <c r="R591" s="145">
        <f>Q591*H591</f>
        <v>1.12123287</v>
      </c>
      <c r="S591" s="145">
        <v>0</v>
      </c>
      <c r="T591" s="146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47" t="s">
        <v>343</v>
      </c>
      <c r="AT591" s="147" t="s">
        <v>179</v>
      </c>
      <c r="AU591" s="147" t="s">
        <v>135</v>
      </c>
      <c r="AY591" s="19" t="s">
        <v>127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9" t="s">
        <v>135</v>
      </c>
      <c r="BK591" s="148">
        <f>ROUND(I591*H591,2)</f>
        <v>0</v>
      </c>
      <c r="BL591" s="19" t="s">
        <v>223</v>
      </c>
      <c r="BM591" s="147" t="s">
        <v>746</v>
      </c>
    </row>
    <row r="592" spans="1:65" s="14" customFormat="1">
      <c r="B592" s="156"/>
      <c r="D592" s="150" t="s">
        <v>137</v>
      </c>
      <c r="E592" s="157" t="s">
        <v>3</v>
      </c>
      <c r="F592" s="158" t="s">
        <v>747</v>
      </c>
      <c r="H592" s="159">
        <v>223.87899999999999</v>
      </c>
      <c r="L592" s="156"/>
      <c r="M592" s="160"/>
      <c r="N592" s="161"/>
      <c r="O592" s="161"/>
      <c r="P592" s="161"/>
      <c r="Q592" s="161"/>
      <c r="R592" s="161"/>
      <c r="S592" s="161"/>
      <c r="T592" s="162"/>
      <c r="AT592" s="157" t="s">
        <v>137</v>
      </c>
      <c r="AU592" s="157" t="s">
        <v>135</v>
      </c>
      <c r="AV592" s="14" t="s">
        <v>135</v>
      </c>
      <c r="AW592" s="14" t="s">
        <v>33</v>
      </c>
      <c r="AX592" s="14" t="s">
        <v>79</v>
      </c>
      <c r="AY592" s="157" t="s">
        <v>127</v>
      </c>
    </row>
    <row r="593" spans="1:65" s="14" customFormat="1">
      <c r="B593" s="156"/>
      <c r="D593" s="150" t="s">
        <v>137</v>
      </c>
      <c r="F593" s="158" t="s">
        <v>748</v>
      </c>
      <c r="H593" s="159">
        <v>228.357</v>
      </c>
      <c r="L593" s="156"/>
      <c r="M593" s="160"/>
      <c r="N593" s="161"/>
      <c r="O593" s="161"/>
      <c r="P593" s="161"/>
      <c r="Q593" s="161"/>
      <c r="R593" s="161"/>
      <c r="S593" s="161"/>
      <c r="T593" s="162"/>
      <c r="AT593" s="157" t="s">
        <v>137</v>
      </c>
      <c r="AU593" s="157" t="s">
        <v>135</v>
      </c>
      <c r="AV593" s="14" t="s">
        <v>135</v>
      </c>
      <c r="AW593" s="14" t="s">
        <v>4</v>
      </c>
      <c r="AX593" s="14" t="s">
        <v>79</v>
      </c>
      <c r="AY593" s="157" t="s">
        <v>127</v>
      </c>
    </row>
    <row r="594" spans="1:65" s="2" customFormat="1" ht="24" customHeight="1">
      <c r="A594" s="31"/>
      <c r="B594" s="136"/>
      <c r="C594" s="170" t="s">
        <v>749</v>
      </c>
      <c r="D594" s="170" t="s">
        <v>179</v>
      </c>
      <c r="E594" s="171" t="s">
        <v>750</v>
      </c>
      <c r="F594" s="172" t="s">
        <v>1341</v>
      </c>
      <c r="G594" s="173" t="s">
        <v>132</v>
      </c>
      <c r="H594" s="174">
        <v>61.149000000000001</v>
      </c>
      <c r="I594" s="175"/>
      <c r="J594" s="175">
        <f>ROUND(I594*H594,2)</f>
        <v>0</v>
      </c>
      <c r="K594" s="172" t="s">
        <v>133</v>
      </c>
      <c r="L594" s="176"/>
      <c r="M594" s="177" t="s">
        <v>3</v>
      </c>
      <c r="N594" s="178" t="s">
        <v>43</v>
      </c>
      <c r="O594" s="145">
        <v>0</v>
      </c>
      <c r="P594" s="145">
        <f>O594*H594</f>
        <v>0</v>
      </c>
      <c r="Q594" s="145">
        <v>1.1999999999999999E-3</v>
      </c>
      <c r="R594" s="145">
        <f>Q594*H594</f>
        <v>7.3378799999999994E-2</v>
      </c>
      <c r="S594" s="145">
        <v>0</v>
      </c>
      <c r="T594" s="146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47" t="s">
        <v>343</v>
      </c>
      <c r="AT594" s="147" t="s">
        <v>179</v>
      </c>
      <c r="AU594" s="147" t="s">
        <v>135</v>
      </c>
      <c r="AY594" s="19" t="s">
        <v>127</v>
      </c>
      <c r="BE594" s="148">
        <f>IF(N594="základní",J594,0)</f>
        <v>0</v>
      </c>
      <c r="BF594" s="148">
        <f>IF(N594="snížená",J594,0)</f>
        <v>0</v>
      </c>
      <c r="BG594" s="148">
        <f>IF(N594="zákl. přenesená",J594,0)</f>
        <v>0</v>
      </c>
      <c r="BH594" s="148">
        <f>IF(N594="sníž. přenesená",J594,0)</f>
        <v>0</v>
      </c>
      <c r="BI594" s="148">
        <f>IF(N594="nulová",J594,0)</f>
        <v>0</v>
      </c>
      <c r="BJ594" s="19" t="s">
        <v>135</v>
      </c>
      <c r="BK594" s="148">
        <f>ROUND(I594*H594,2)</f>
        <v>0</v>
      </c>
      <c r="BL594" s="19" t="s">
        <v>223</v>
      </c>
      <c r="BM594" s="147" t="s">
        <v>751</v>
      </c>
    </row>
    <row r="595" spans="1:65" s="14" customFormat="1">
      <c r="B595" s="156"/>
      <c r="D595" s="150" t="s">
        <v>137</v>
      </c>
      <c r="E595" s="157" t="s">
        <v>3</v>
      </c>
      <c r="F595" s="158" t="s">
        <v>752</v>
      </c>
      <c r="H595" s="159">
        <v>59.95</v>
      </c>
      <c r="L595" s="156"/>
      <c r="M595" s="160"/>
      <c r="N595" s="161"/>
      <c r="O595" s="161"/>
      <c r="P595" s="161"/>
      <c r="Q595" s="161"/>
      <c r="R595" s="161"/>
      <c r="S595" s="161"/>
      <c r="T595" s="162"/>
      <c r="AT595" s="157" t="s">
        <v>137</v>
      </c>
      <c r="AU595" s="157" t="s">
        <v>135</v>
      </c>
      <c r="AV595" s="14" t="s">
        <v>135</v>
      </c>
      <c r="AW595" s="14" t="s">
        <v>33</v>
      </c>
      <c r="AX595" s="14" t="s">
        <v>79</v>
      </c>
      <c r="AY595" s="157" t="s">
        <v>127</v>
      </c>
    </row>
    <row r="596" spans="1:65" s="14" customFormat="1">
      <c r="B596" s="156"/>
      <c r="D596" s="150" t="s">
        <v>137</v>
      </c>
      <c r="F596" s="158" t="s">
        <v>753</v>
      </c>
      <c r="H596" s="159">
        <v>61.149000000000001</v>
      </c>
      <c r="L596" s="156"/>
      <c r="M596" s="160"/>
      <c r="N596" s="161"/>
      <c r="O596" s="161"/>
      <c r="P596" s="161"/>
      <c r="Q596" s="161"/>
      <c r="R596" s="161"/>
      <c r="S596" s="161"/>
      <c r="T596" s="162"/>
      <c r="AT596" s="157" t="s">
        <v>137</v>
      </c>
      <c r="AU596" s="157" t="s">
        <v>135</v>
      </c>
      <c r="AV596" s="14" t="s">
        <v>135</v>
      </c>
      <c r="AW596" s="14" t="s">
        <v>4</v>
      </c>
      <c r="AX596" s="14" t="s">
        <v>79</v>
      </c>
      <c r="AY596" s="157" t="s">
        <v>127</v>
      </c>
    </row>
    <row r="597" spans="1:65" s="2" customFormat="1" ht="36" customHeight="1">
      <c r="A597" s="31"/>
      <c r="B597" s="136"/>
      <c r="C597" s="137" t="s">
        <v>754</v>
      </c>
      <c r="D597" s="137" t="s">
        <v>129</v>
      </c>
      <c r="E597" s="138" t="s">
        <v>755</v>
      </c>
      <c r="F597" s="139" t="s">
        <v>756</v>
      </c>
      <c r="G597" s="140" t="s">
        <v>132</v>
      </c>
      <c r="H597" s="141">
        <v>141.52000000000001</v>
      </c>
      <c r="I597" s="142"/>
      <c r="J597" s="142">
        <f>ROUND(I597*H597,2)</f>
        <v>0</v>
      </c>
      <c r="K597" s="139" t="s">
        <v>133</v>
      </c>
      <c r="L597" s="32"/>
      <c r="M597" s="143" t="s">
        <v>3</v>
      </c>
      <c r="N597" s="144" t="s">
        <v>43</v>
      </c>
      <c r="O597" s="145">
        <v>0.26500000000000001</v>
      </c>
      <c r="P597" s="145">
        <f>O597*H597</f>
        <v>37.502800000000008</v>
      </c>
      <c r="Q597" s="145">
        <v>5.9999999999999995E-4</v>
      </c>
      <c r="R597" s="145">
        <f>Q597*H597</f>
        <v>8.4912000000000001E-2</v>
      </c>
      <c r="S597" s="145">
        <v>0</v>
      </c>
      <c r="T597" s="146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47" t="s">
        <v>223</v>
      </c>
      <c r="AT597" s="147" t="s">
        <v>129</v>
      </c>
      <c r="AU597" s="147" t="s">
        <v>135</v>
      </c>
      <c r="AY597" s="19" t="s">
        <v>127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9" t="s">
        <v>135</v>
      </c>
      <c r="BK597" s="148">
        <f>ROUND(I597*H597,2)</f>
        <v>0</v>
      </c>
      <c r="BL597" s="19" t="s">
        <v>223</v>
      </c>
      <c r="BM597" s="147" t="s">
        <v>757</v>
      </c>
    </row>
    <row r="598" spans="1:65" s="13" customFormat="1">
      <c r="B598" s="149"/>
      <c r="D598" s="150" t="s">
        <v>137</v>
      </c>
      <c r="E598" s="151" t="s">
        <v>3</v>
      </c>
      <c r="F598" s="152" t="s">
        <v>758</v>
      </c>
      <c r="H598" s="151" t="s">
        <v>3</v>
      </c>
      <c r="L598" s="149"/>
      <c r="M598" s="153"/>
      <c r="N598" s="154"/>
      <c r="O598" s="154"/>
      <c r="P598" s="154"/>
      <c r="Q598" s="154"/>
      <c r="R598" s="154"/>
      <c r="S598" s="154"/>
      <c r="T598" s="155"/>
      <c r="AT598" s="151" t="s">
        <v>137</v>
      </c>
      <c r="AU598" s="151" t="s">
        <v>135</v>
      </c>
      <c r="AV598" s="13" t="s">
        <v>79</v>
      </c>
      <c r="AW598" s="13" t="s">
        <v>33</v>
      </c>
      <c r="AX598" s="13" t="s">
        <v>71</v>
      </c>
      <c r="AY598" s="151" t="s">
        <v>127</v>
      </c>
    </row>
    <row r="599" spans="1:65" s="13" customFormat="1">
      <c r="B599" s="149"/>
      <c r="D599" s="150" t="s">
        <v>137</v>
      </c>
      <c r="E599" s="151" t="s">
        <v>3</v>
      </c>
      <c r="F599" s="152" t="s">
        <v>759</v>
      </c>
      <c r="H599" s="151" t="s">
        <v>3</v>
      </c>
      <c r="L599" s="149"/>
      <c r="M599" s="153"/>
      <c r="N599" s="154"/>
      <c r="O599" s="154"/>
      <c r="P599" s="154"/>
      <c r="Q599" s="154"/>
      <c r="R599" s="154"/>
      <c r="S599" s="154"/>
      <c r="T599" s="155"/>
      <c r="AT599" s="151" t="s">
        <v>137</v>
      </c>
      <c r="AU599" s="151" t="s">
        <v>135</v>
      </c>
      <c r="AV599" s="13" t="s">
        <v>79</v>
      </c>
      <c r="AW599" s="13" t="s">
        <v>33</v>
      </c>
      <c r="AX599" s="13" t="s">
        <v>71</v>
      </c>
      <c r="AY599" s="151" t="s">
        <v>127</v>
      </c>
    </row>
    <row r="600" spans="1:65" s="14" customFormat="1">
      <c r="B600" s="156"/>
      <c r="D600" s="150" t="s">
        <v>137</v>
      </c>
      <c r="E600" s="157" t="s">
        <v>3</v>
      </c>
      <c r="F600" s="158" t="s">
        <v>611</v>
      </c>
      <c r="H600" s="159">
        <v>87.55</v>
      </c>
      <c r="L600" s="156"/>
      <c r="M600" s="160"/>
      <c r="N600" s="161"/>
      <c r="O600" s="161"/>
      <c r="P600" s="161"/>
      <c r="Q600" s="161"/>
      <c r="R600" s="161"/>
      <c r="S600" s="161"/>
      <c r="T600" s="162"/>
      <c r="AT600" s="157" t="s">
        <v>137</v>
      </c>
      <c r="AU600" s="157" t="s">
        <v>135</v>
      </c>
      <c r="AV600" s="14" t="s">
        <v>135</v>
      </c>
      <c r="AW600" s="14" t="s">
        <v>33</v>
      </c>
      <c r="AX600" s="14" t="s">
        <v>71</v>
      </c>
      <c r="AY600" s="157" t="s">
        <v>127</v>
      </c>
    </row>
    <row r="601" spans="1:65" s="13" customFormat="1" ht="20">
      <c r="B601" s="149"/>
      <c r="D601" s="150" t="s">
        <v>137</v>
      </c>
      <c r="E601" s="151" t="s">
        <v>3</v>
      </c>
      <c r="F601" s="152" t="s">
        <v>760</v>
      </c>
      <c r="H601" s="151" t="s">
        <v>3</v>
      </c>
      <c r="L601" s="149"/>
      <c r="M601" s="153"/>
      <c r="N601" s="154"/>
      <c r="O601" s="154"/>
      <c r="P601" s="154"/>
      <c r="Q601" s="154"/>
      <c r="R601" s="154"/>
      <c r="S601" s="154"/>
      <c r="T601" s="155"/>
      <c r="AT601" s="151" t="s">
        <v>137</v>
      </c>
      <c r="AU601" s="151" t="s">
        <v>135</v>
      </c>
      <c r="AV601" s="13" t="s">
        <v>79</v>
      </c>
      <c r="AW601" s="13" t="s">
        <v>33</v>
      </c>
      <c r="AX601" s="13" t="s">
        <v>71</v>
      </c>
      <c r="AY601" s="151" t="s">
        <v>127</v>
      </c>
    </row>
    <row r="602" spans="1:65" s="14" customFormat="1">
      <c r="B602" s="156"/>
      <c r="D602" s="150" t="s">
        <v>137</v>
      </c>
      <c r="E602" s="157" t="s">
        <v>3</v>
      </c>
      <c r="F602" s="158" t="s">
        <v>761</v>
      </c>
      <c r="H602" s="159">
        <v>3.75</v>
      </c>
      <c r="L602" s="156"/>
      <c r="M602" s="160"/>
      <c r="N602" s="161"/>
      <c r="O602" s="161"/>
      <c r="P602" s="161"/>
      <c r="Q602" s="161"/>
      <c r="R602" s="161"/>
      <c r="S602" s="161"/>
      <c r="T602" s="162"/>
      <c r="AT602" s="157" t="s">
        <v>137</v>
      </c>
      <c r="AU602" s="157" t="s">
        <v>135</v>
      </c>
      <c r="AV602" s="14" t="s">
        <v>135</v>
      </c>
      <c r="AW602" s="14" t="s">
        <v>33</v>
      </c>
      <c r="AX602" s="14" t="s">
        <v>71</v>
      </c>
      <c r="AY602" s="157" t="s">
        <v>127</v>
      </c>
    </row>
    <row r="603" spans="1:65" s="13" customFormat="1">
      <c r="B603" s="149"/>
      <c r="D603" s="150" t="s">
        <v>137</v>
      </c>
      <c r="E603" s="151" t="s">
        <v>3</v>
      </c>
      <c r="F603" s="152" t="s">
        <v>762</v>
      </c>
      <c r="H603" s="151" t="s">
        <v>3</v>
      </c>
      <c r="L603" s="149"/>
      <c r="M603" s="153"/>
      <c r="N603" s="154"/>
      <c r="O603" s="154"/>
      <c r="P603" s="154"/>
      <c r="Q603" s="154"/>
      <c r="R603" s="154"/>
      <c r="S603" s="154"/>
      <c r="T603" s="155"/>
      <c r="AT603" s="151" t="s">
        <v>137</v>
      </c>
      <c r="AU603" s="151" t="s">
        <v>135</v>
      </c>
      <c r="AV603" s="13" t="s">
        <v>79</v>
      </c>
      <c r="AW603" s="13" t="s">
        <v>33</v>
      </c>
      <c r="AX603" s="13" t="s">
        <v>71</v>
      </c>
      <c r="AY603" s="151" t="s">
        <v>127</v>
      </c>
    </row>
    <row r="604" spans="1:65" s="14" customFormat="1">
      <c r="B604" s="156"/>
      <c r="D604" s="150" t="s">
        <v>137</v>
      </c>
      <c r="E604" s="157" t="s">
        <v>3</v>
      </c>
      <c r="F604" s="158" t="s">
        <v>763</v>
      </c>
      <c r="H604" s="159">
        <v>585.4</v>
      </c>
      <c r="L604" s="156"/>
      <c r="M604" s="160"/>
      <c r="N604" s="161"/>
      <c r="O604" s="161"/>
      <c r="P604" s="161"/>
      <c r="Q604" s="161"/>
      <c r="R604" s="161"/>
      <c r="S604" s="161"/>
      <c r="T604" s="162"/>
      <c r="AT604" s="157" t="s">
        <v>137</v>
      </c>
      <c r="AU604" s="157" t="s">
        <v>135</v>
      </c>
      <c r="AV604" s="14" t="s">
        <v>135</v>
      </c>
      <c r="AW604" s="14" t="s">
        <v>33</v>
      </c>
      <c r="AX604" s="14" t="s">
        <v>71</v>
      </c>
      <c r="AY604" s="157" t="s">
        <v>127</v>
      </c>
    </row>
    <row r="605" spans="1:65" s="16" customFormat="1">
      <c r="B605" s="179"/>
      <c r="D605" s="150" t="s">
        <v>137</v>
      </c>
      <c r="E605" s="180" t="s">
        <v>3</v>
      </c>
      <c r="F605" s="181" t="s">
        <v>280</v>
      </c>
      <c r="H605" s="182">
        <v>676.7</v>
      </c>
      <c r="L605" s="179"/>
      <c r="M605" s="183"/>
      <c r="N605" s="184"/>
      <c r="O605" s="184"/>
      <c r="P605" s="184"/>
      <c r="Q605" s="184"/>
      <c r="R605" s="184"/>
      <c r="S605" s="184"/>
      <c r="T605" s="185"/>
      <c r="AT605" s="180" t="s">
        <v>137</v>
      </c>
      <c r="AU605" s="180" t="s">
        <v>135</v>
      </c>
      <c r="AV605" s="16" t="s">
        <v>150</v>
      </c>
      <c r="AW605" s="16" t="s">
        <v>33</v>
      </c>
      <c r="AX605" s="16" t="s">
        <v>71</v>
      </c>
      <c r="AY605" s="180" t="s">
        <v>127</v>
      </c>
    </row>
    <row r="606" spans="1:65" s="14" customFormat="1">
      <c r="B606" s="156"/>
      <c r="D606" s="150" t="s">
        <v>137</v>
      </c>
      <c r="E606" s="157" t="s">
        <v>3</v>
      </c>
      <c r="F606" s="158" t="s">
        <v>764</v>
      </c>
      <c r="H606" s="159">
        <v>141.52000000000001</v>
      </c>
      <c r="L606" s="156"/>
      <c r="M606" s="160"/>
      <c r="N606" s="161"/>
      <c r="O606" s="161"/>
      <c r="P606" s="161"/>
      <c r="Q606" s="161"/>
      <c r="R606" s="161"/>
      <c r="S606" s="161"/>
      <c r="T606" s="162"/>
      <c r="AT606" s="157" t="s">
        <v>137</v>
      </c>
      <c r="AU606" s="157" t="s">
        <v>135</v>
      </c>
      <c r="AV606" s="14" t="s">
        <v>135</v>
      </c>
      <c r="AW606" s="14" t="s">
        <v>33</v>
      </c>
      <c r="AX606" s="14" t="s">
        <v>79</v>
      </c>
      <c r="AY606" s="157" t="s">
        <v>127</v>
      </c>
    </row>
    <row r="607" spans="1:65" s="2" customFormat="1" ht="36" customHeight="1">
      <c r="A607" s="31"/>
      <c r="B607" s="136"/>
      <c r="C607" s="137" t="s">
        <v>765</v>
      </c>
      <c r="D607" s="137" t="s">
        <v>129</v>
      </c>
      <c r="E607" s="138" t="s">
        <v>766</v>
      </c>
      <c r="F607" s="139" t="s">
        <v>767</v>
      </c>
      <c r="G607" s="140" t="s">
        <v>728</v>
      </c>
      <c r="H607" s="141">
        <v>1222.027</v>
      </c>
      <c r="I607" s="142"/>
      <c r="J607" s="142">
        <f>ROUND(I607*H607,2)</f>
        <v>0</v>
      </c>
      <c r="K607" s="139" t="s">
        <v>133</v>
      </c>
      <c r="L607" s="32"/>
      <c r="M607" s="143" t="s">
        <v>3</v>
      </c>
      <c r="N607" s="144" t="s">
        <v>43</v>
      </c>
      <c r="O607" s="145">
        <v>0</v>
      </c>
      <c r="P607" s="145">
        <f>O607*H607</f>
        <v>0</v>
      </c>
      <c r="Q607" s="145">
        <v>0</v>
      </c>
      <c r="R607" s="145">
        <f>Q607*H607</f>
        <v>0</v>
      </c>
      <c r="S607" s="145">
        <v>0</v>
      </c>
      <c r="T607" s="146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47" t="s">
        <v>223</v>
      </c>
      <c r="AT607" s="147" t="s">
        <v>129</v>
      </c>
      <c r="AU607" s="147" t="s">
        <v>135</v>
      </c>
      <c r="AY607" s="19" t="s">
        <v>127</v>
      </c>
      <c r="BE607" s="148">
        <f>IF(N607="základní",J607,0)</f>
        <v>0</v>
      </c>
      <c r="BF607" s="148">
        <f>IF(N607="snížená",J607,0)</f>
        <v>0</v>
      </c>
      <c r="BG607" s="148">
        <f>IF(N607="zákl. přenesená",J607,0)</f>
        <v>0</v>
      </c>
      <c r="BH607" s="148">
        <f>IF(N607="sníž. přenesená",J607,0)</f>
        <v>0</v>
      </c>
      <c r="BI607" s="148">
        <f>IF(N607="nulová",J607,0)</f>
        <v>0</v>
      </c>
      <c r="BJ607" s="19" t="s">
        <v>135</v>
      </c>
      <c r="BK607" s="148">
        <f>ROUND(I607*H607,2)</f>
        <v>0</v>
      </c>
      <c r="BL607" s="19" t="s">
        <v>223</v>
      </c>
      <c r="BM607" s="147" t="s">
        <v>768</v>
      </c>
    </row>
    <row r="608" spans="1:65" s="12" customFormat="1" ht="22.9" customHeight="1">
      <c r="B608" s="124"/>
      <c r="D608" s="125" t="s">
        <v>70</v>
      </c>
      <c r="E608" s="134" t="s">
        <v>769</v>
      </c>
      <c r="F608" s="134" t="s">
        <v>770</v>
      </c>
      <c r="J608" s="135">
        <f>BK608</f>
        <v>0</v>
      </c>
      <c r="L608" s="124"/>
      <c r="M608" s="128"/>
      <c r="N608" s="129"/>
      <c r="O608" s="129"/>
      <c r="P608" s="130">
        <f>SUM(P609:P614)</f>
        <v>15.408799999999999</v>
      </c>
      <c r="Q608" s="129"/>
      <c r="R608" s="130">
        <f>SUM(R609:R614)</f>
        <v>1.8385499999999999E-2</v>
      </c>
      <c r="S608" s="129"/>
      <c r="T608" s="131">
        <f>SUM(T609:T614)</f>
        <v>0</v>
      </c>
      <c r="AR608" s="125" t="s">
        <v>135</v>
      </c>
      <c r="AT608" s="132" t="s">
        <v>70</v>
      </c>
      <c r="AU608" s="132" t="s">
        <v>79</v>
      </c>
      <c r="AY608" s="125" t="s">
        <v>127</v>
      </c>
      <c r="BK608" s="133">
        <f>SUM(BK609:BK614)</f>
        <v>0</v>
      </c>
    </row>
    <row r="609" spans="1:65" s="2" customFormat="1" ht="36" customHeight="1">
      <c r="A609" s="31"/>
      <c r="B609" s="136"/>
      <c r="C609" s="137" t="s">
        <v>771</v>
      </c>
      <c r="D609" s="137" t="s">
        <v>129</v>
      </c>
      <c r="E609" s="138" t="s">
        <v>772</v>
      </c>
      <c r="F609" s="139" t="s">
        <v>773</v>
      </c>
      <c r="G609" s="140" t="s">
        <v>275</v>
      </c>
      <c r="H609" s="141">
        <v>87.55</v>
      </c>
      <c r="I609" s="142"/>
      <c r="J609" s="142">
        <f>ROUND(I609*H609,2)</f>
        <v>0</v>
      </c>
      <c r="K609" s="139" t="s">
        <v>3</v>
      </c>
      <c r="L609" s="32"/>
      <c r="M609" s="143" t="s">
        <v>3</v>
      </c>
      <c r="N609" s="144" t="s">
        <v>43</v>
      </c>
      <c r="O609" s="145">
        <v>0.17599999999999999</v>
      </c>
      <c r="P609" s="145">
        <f>O609*H609</f>
        <v>15.408799999999999</v>
      </c>
      <c r="Q609" s="145">
        <v>2.1000000000000001E-4</v>
      </c>
      <c r="R609" s="145">
        <f>Q609*H609</f>
        <v>1.8385499999999999E-2</v>
      </c>
      <c r="S609" s="145">
        <v>0</v>
      </c>
      <c r="T609" s="146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47" t="s">
        <v>223</v>
      </c>
      <c r="AT609" s="147" t="s">
        <v>129</v>
      </c>
      <c r="AU609" s="147" t="s">
        <v>135</v>
      </c>
      <c r="AY609" s="19" t="s">
        <v>127</v>
      </c>
      <c r="BE609" s="148">
        <f>IF(N609="základní",J609,0)</f>
        <v>0</v>
      </c>
      <c r="BF609" s="148">
        <f>IF(N609="snížená",J609,0)</f>
        <v>0</v>
      </c>
      <c r="BG609" s="148">
        <f>IF(N609="zákl. přenesená",J609,0)</f>
        <v>0</v>
      </c>
      <c r="BH609" s="148">
        <f>IF(N609="sníž. přenesená",J609,0)</f>
        <v>0</v>
      </c>
      <c r="BI609" s="148">
        <f>IF(N609="nulová",J609,0)</f>
        <v>0</v>
      </c>
      <c r="BJ609" s="19" t="s">
        <v>135</v>
      </c>
      <c r="BK609" s="148">
        <f>ROUND(I609*H609,2)</f>
        <v>0</v>
      </c>
      <c r="BL609" s="19" t="s">
        <v>223</v>
      </c>
      <c r="BM609" s="147" t="s">
        <v>774</v>
      </c>
    </row>
    <row r="610" spans="1:65" s="13" customFormat="1">
      <c r="B610" s="149"/>
      <c r="D610" s="150" t="s">
        <v>137</v>
      </c>
      <c r="E610" s="151" t="s">
        <v>3</v>
      </c>
      <c r="F610" s="152" t="s">
        <v>138</v>
      </c>
      <c r="H610" s="151" t="s">
        <v>3</v>
      </c>
      <c r="L610" s="149"/>
      <c r="M610" s="153"/>
      <c r="N610" s="154"/>
      <c r="O610" s="154"/>
      <c r="P610" s="154"/>
      <c r="Q610" s="154"/>
      <c r="R610" s="154"/>
      <c r="S610" s="154"/>
      <c r="T610" s="155"/>
      <c r="AT610" s="151" t="s">
        <v>137</v>
      </c>
      <c r="AU610" s="151" t="s">
        <v>135</v>
      </c>
      <c r="AV610" s="13" t="s">
        <v>79</v>
      </c>
      <c r="AW610" s="13" t="s">
        <v>33</v>
      </c>
      <c r="AX610" s="13" t="s">
        <v>71</v>
      </c>
      <c r="AY610" s="151" t="s">
        <v>127</v>
      </c>
    </row>
    <row r="611" spans="1:65" s="13" customFormat="1">
      <c r="B611" s="149"/>
      <c r="D611" s="150" t="s">
        <v>137</v>
      </c>
      <c r="E611" s="151" t="s">
        <v>3</v>
      </c>
      <c r="F611" s="152" t="s">
        <v>775</v>
      </c>
      <c r="H611" s="151" t="s">
        <v>3</v>
      </c>
      <c r="L611" s="149"/>
      <c r="M611" s="153"/>
      <c r="N611" s="154"/>
      <c r="O611" s="154"/>
      <c r="P611" s="154"/>
      <c r="Q611" s="154"/>
      <c r="R611" s="154"/>
      <c r="S611" s="154"/>
      <c r="T611" s="155"/>
      <c r="AT611" s="151" t="s">
        <v>137</v>
      </c>
      <c r="AU611" s="151" t="s">
        <v>135</v>
      </c>
      <c r="AV611" s="13" t="s">
        <v>79</v>
      </c>
      <c r="AW611" s="13" t="s">
        <v>33</v>
      </c>
      <c r="AX611" s="13" t="s">
        <v>71</v>
      </c>
      <c r="AY611" s="151" t="s">
        <v>127</v>
      </c>
    </row>
    <row r="612" spans="1:65" s="14" customFormat="1">
      <c r="B612" s="156"/>
      <c r="D612" s="150" t="s">
        <v>137</v>
      </c>
      <c r="E612" s="157" t="s">
        <v>3</v>
      </c>
      <c r="F612" s="158" t="s">
        <v>611</v>
      </c>
      <c r="H612" s="159">
        <v>87.55</v>
      </c>
      <c r="L612" s="156"/>
      <c r="M612" s="160"/>
      <c r="N612" s="161"/>
      <c r="O612" s="161"/>
      <c r="P612" s="161"/>
      <c r="Q612" s="161"/>
      <c r="R612" s="161"/>
      <c r="S612" s="161"/>
      <c r="T612" s="162"/>
      <c r="AT612" s="157" t="s">
        <v>137</v>
      </c>
      <c r="AU612" s="157" t="s">
        <v>135</v>
      </c>
      <c r="AV612" s="14" t="s">
        <v>135</v>
      </c>
      <c r="AW612" s="14" t="s">
        <v>33</v>
      </c>
      <c r="AX612" s="14" t="s">
        <v>71</v>
      </c>
      <c r="AY612" s="157" t="s">
        <v>127</v>
      </c>
    </row>
    <row r="613" spans="1:65" s="15" customFormat="1">
      <c r="B613" s="163"/>
      <c r="D613" s="150" t="s">
        <v>137</v>
      </c>
      <c r="E613" s="164" t="s">
        <v>3</v>
      </c>
      <c r="F613" s="165" t="s">
        <v>142</v>
      </c>
      <c r="H613" s="166">
        <v>87.55</v>
      </c>
      <c r="L613" s="163"/>
      <c r="M613" s="167"/>
      <c r="N613" s="168"/>
      <c r="O613" s="168"/>
      <c r="P613" s="168"/>
      <c r="Q613" s="168"/>
      <c r="R613" s="168"/>
      <c r="S613" s="168"/>
      <c r="T613" s="169"/>
      <c r="AT613" s="164" t="s">
        <v>137</v>
      </c>
      <c r="AU613" s="164" t="s">
        <v>135</v>
      </c>
      <c r="AV613" s="15" t="s">
        <v>134</v>
      </c>
      <c r="AW613" s="15" t="s">
        <v>33</v>
      </c>
      <c r="AX613" s="15" t="s">
        <v>79</v>
      </c>
      <c r="AY613" s="164" t="s">
        <v>127</v>
      </c>
    </row>
    <row r="614" spans="1:65" s="2" customFormat="1" ht="48" customHeight="1">
      <c r="A614" s="31"/>
      <c r="B614" s="136"/>
      <c r="C614" s="137" t="s">
        <v>776</v>
      </c>
      <c r="D614" s="137" t="s">
        <v>129</v>
      </c>
      <c r="E614" s="138" t="s">
        <v>777</v>
      </c>
      <c r="F614" s="139" t="s">
        <v>778</v>
      </c>
      <c r="G614" s="140" t="s">
        <v>728</v>
      </c>
      <c r="H614" s="141">
        <v>173.34899999999999</v>
      </c>
      <c r="I614" s="142"/>
      <c r="J614" s="142">
        <f>ROUND(I614*H614,2)</f>
        <v>0</v>
      </c>
      <c r="K614" s="139" t="s">
        <v>133</v>
      </c>
      <c r="L614" s="32"/>
      <c r="M614" s="143" t="s">
        <v>3</v>
      </c>
      <c r="N614" s="144" t="s">
        <v>43</v>
      </c>
      <c r="O614" s="145">
        <v>0</v>
      </c>
      <c r="P614" s="145">
        <f>O614*H614</f>
        <v>0</v>
      </c>
      <c r="Q614" s="145">
        <v>0</v>
      </c>
      <c r="R614" s="145">
        <f>Q614*H614</f>
        <v>0</v>
      </c>
      <c r="S614" s="145">
        <v>0</v>
      </c>
      <c r="T614" s="146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47" t="s">
        <v>223</v>
      </c>
      <c r="AT614" s="147" t="s">
        <v>129</v>
      </c>
      <c r="AU614" s="147" t="s">
        <v>135</v>
      </c>
      <c r="AY614" s="19" t="s">
        <v>127</v>
      </c>
      <c r="BE614" s="148">
        <f>IF(N614="základní",J614,0)</f>
        <v>0</v>
      </c>
      <c r="BF614" s="148">
        <f>IF(N614="snížená",J614,0)</f>
        <v>0</v>
      </c>
      <c r="BG614" s="148">
        <f>IF(N614="zákl. přenesená",J614,0)</f>
        <v>0</v>
      </c>
      <c r="BH614" s="148">
        <f>IF(N614="sníž. přenesená",J614,0)</f>
        <v>0</v>
      </c>
      <c r="BI614" s="148">
        <f>IF(N614="nulová",J614,0)</f>
        <v>0</v>
      </c>
      <c r="BJ614" s="19" t="s">
        <v>135</v>
      </c>
      <c r="BK614" s="148">
        <f>ROUND(I614*H614,2)</f>
        <v>0</v>
      </c>
      <c r="BL614" s="19" t="s">
        <v>223</v>
      </c>
      <c r="BM614" s="147" t="s">
        <v>779</v>
      </c>
    </row>
    <row r="615" spans="1:65" s="12" customFormat="1" ht="22.9" customHeight="1">
      <c r="B615" s="124"/>
      <c r="D615" s="125" t="s">
        <v>70</v>
      </c>
      <c r="E615" s="134" t="s">
        <v>780</v>
      </c>
      <c r="F615" s="134" t="s">
        <v>781</v>
      </c>
      <c r="J615" s="135">
        <f>BK615</f>
        <v>0</v>
      </c>
      <c r="L615" s="124"/>
      <c r="M615" s="128"/>
      <c r="N615" s="129"/>
      <c r="O615" s="129"/>
      <c r="P615" s="130">
        <f>SUM(P616:P628)</f>
        <v>33.754800000000003</v>
      </c>
      <c r="Q615" s="129"/>
      <c r="R615" s="130">
        <f>SUM(R616:R628)</f>
        <v>0</v>
      </c>
      <c r="S615" s="129"/>
      <c r="T615" s="131">
        <f>SUM(T616:T628)</f>
        <v>1.5040000000000001E-2</v>
      </c>
      <c r="AR615" s="125" t="s">
        <v>135</v>
      </c>
      <c r="AT615" s="132" t="s">
        <v>70</v>
      </c>
      <c r="AU615" s="132" t="s">
        <v>79</v>
      </c>
      <c r="AY615" s="125" t="s">
        <v>127</v>
      </c>
      <c r="BK615" s="133">
        <f>SUM(BK616:BK628)</f>
        <v>0</v>
      </c>
    </row>
    <row r="616" spans="1:65" s="2" customFormat="1" ht="24" customHeight="1">
      <c r="A616" s="31"/>
      <c r="B616" s="136"/>
      <c r="C616" s="137" t="s">
        <v>782</v>
      </c>
      <c r="D616" s="137" t="s">
        <v>129</v>
      </c>
      <c r="E616" s="138" t="s">
        <v>783</v>
      </c>
      <c r="F616" s="139" t="s">
        <v>784</v>
      </c>
      <c r="G616" s="140" t="s">
        <v>785</v>
      </c>
      <c r="H616" s="141">
        <v>1</v>
      </c>
      <c r="I616" s="142"/>
      <c r="J616" s="142">
        <f>ROUND(I616*H616,2)</f>
        <v>0</v>
      </c>
      <c r="K616" s="139" t="s">
        <v>3</v>
      </c>
      <c r="L616" s="32"/>
      <c r="M616" s="143" t="s">
        <v>3</v>
      </c>
      <c r="N616" s="144" t="s">
        <v>43</v>
      </c>
      <c r="O616" s="145">
        <v>0</v>
      </c>
      <c r="P616" s="145">
        <f>O616*H616</f>
        <v>0</v>
      </c>
      <c r="Q616" s="145">
        <v>0</v>
      </c>
      <c r="R616" s="145">
        <f>Q616*H616</f>
        <v>0</v>
      </c>
      <c r="S616" s="145">
        <v>0</v>
      </c>
      <c r="T616" s="146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47" t="s">
        <v>223</v>
      </c>
      <c r="AT616" s="147" t="s">
        <v>129</v>
      </c>
      <c r="AU616" s="147" t="s">
        <v>135</v>
      </c>
      <c r="AY616" s="19" t="s">
        <v>127</v>
      </c>
      <c r="BE616" s="148">
        <f>IF(N616="základní",J616,0)</f>
        <v>0</v>
      </c>
      <c r="BF616" s="148">
        <f>IF(N616="snížená",J616,0)</f>
        <v>0</v>
      </c>
      <c r="BG616" s="148">
        <f>IF(N616="zákl. přenesená",J616,0)</f>
        <v>0</v>
      </c>
      <c r="BH616" s="148">
        <f>IF(N616="sníž. přenesená",J616,0)</f>
        <v>0</v>
      </c>
      <c r="BI616" s="148">
        <f>IF(N616="nulová",J616,0)</f>
        <v>0</v>
      </c>
      <c r="BJ616" s="19" t="s">
        <v>135</v>
      </c>
      <c r="BK616" s="148">
        <f>ROUND(I616*H616,2)</f>
        <v>0</v>
      </c>
      <c r="BL616" s="19" t="s">
        <v>223</v>
      </c>
      <c r="BM616" s="147" t="s">
        <v>786</v>
      </c>
    </row>
    <row r="617" spans="1:65" s="13" customFormat="1">
      <c r="B617" s="149"/>
      <c r="D617" s="150" t="s">
        <v>137</v>
      </c>
      <c r="E617" s="151" t="s">
        <v>3</v>
      </c>
      <c r="F617" s="152" t="s">
        <v>138</v>
      </c>
      <c r="H617" s="151" t="s">
        <v>3</v>
      </c>
      <c r="L617" s="149"/>
      <c r="M617" s="153"/>
      <c r="N617" s="154"/>
      <c r="O617" s="154"/>
      <c r="P617" s="154"/>
      <c r="Q617" s="154"/>
      <c r="R617" s="154"/>
      <c r="S617" s="154"/>
      <c r="T617" s="155"/>
      <c r="AT617" s="151" t="s">
        <v>137</v>
      </c>
      <c r="AU617" s="151" t="s">
        <v>135</v>
      </c>
      <c r="AV617" s="13" t="s">
        <v>79</v>
      </c>
      <c r="AW617" s="13" t="s">
        <v>33</v>
      </c>
      <c r="AX617" s="13" t="s">
        <v>71</v>
      </c>
      <c r="AY617" s="151" t="s">
        <v>127</v>
      </c>
    </row>
    <row r="618" spans="1:65" s="13" customFormat="1">
      <c r="B618" s="149"/>
      <c r="D618" s="150" t="s">
        <v>137</v>
      </c>
      <c r="E618" s="151" t="s">
        <v>3</v>
      </c>
      <c r="F618" s="152" t="s">
        <v>189</v>
      </c>
      <c r="H618" s="151" t="s">
        <v>3</v>
      </c>
      <c r="L618" s="149"/>
      <c r="M618" s="153"/>
      <c r="N618" s="154"/>
      <c r="O618" s="154"/>
      <c r="P618" s="154"/>
      <c r="Q618" s="154"/>
      <c r="R618" s="154"/>
      <c r="S618" s="154"/>
      <c r="T618" s="155"/>
      <c r="AT618" s="151" t="s">
        <v>137</v>
      </c>
      <c r="AU618" s="151" t="s">
        <v>135</v>
      </c>
      <c r="AV618" s="13" t="s">
        <v>79</v>
      </c>
      <c r="AW618" s="13" t="s">
        <v>33</v>
      </c>
      <c r="AX618" s="13" t="s">
        <v>71</v>
      </c>
      <c r="AY618" s="151" t="s">
        <v>127</v>
      </c>
    </row>
    <row r="619" spans="1:65" s="14" customFormat="1">
      <c r="B619" s="156"/>
      <c r="D619" s="150" t="s">
        <v>137</v>
      </c>
      <c r="E619" s="157" t="s">
        <v>3</v>
      </c>
      <c r="F619" s="158" t="s">
        <v>79</v>
      </c>
      <c r="H619" s="159">
        <v>1</v>
      </c>
      <c r="L619" s="156"/>
      <c r="M619" s="160"/>
      <c r="N619" s="161"/>
      <c r="O619" s="161"/>
      <c r="P619" s="161"/>
      <c r="Q619" s="161"/>
      <c r="R619" s="161"/>
      <c r="S619" s="161"/>
      <c r="T619" s="162"/>
      <c r="AT619" s="157" t="s">
        <v>137</v>
      </c>
      <c r="AU619" s="157" t="s">
        <v>135</v>
      </c>
      <c r="AV619" s="14" t="s">
        <v>135</v>
      </c>
      <c r="AW619" s="14" t="s">
        <v>33</v>
      </c>
      <c r="AX619" s="14" t="s">
        <v>79</v>
      </c>
      <c r="AY619" s="157" t="s">
        <v>127</v>
      </c>
    </row>
    <row r="620" spans="1:65" s="2" customFormat="1" ht="16.5" customHeight="1">
      <c r="A620" s="31"/>
      <c r="B620" s="136"/>
      <c r="C620" s="137" t="s">
        <v>787</v>
      </c>
      <c r="D620" s="137" t="s">
        <v>129</v>
      </c>
      <c r="E620" s="138" t="s">
        <v>788</v>
      </c>
      <c r="F620" s="139" t="s">
        <v>789</v>
      </c>
      <c r="G620" s="140" t="s">
        <v>275</v>
      </c>
      <c r="H620" s="141">
        <v>37.6</v>
      </c>
      <c r="I620" s="142"/>
      <c r="J620" s="142">
        <f>ROUND(I620*H620,2)</f>
        <v>0</v>
      </c>
      <c r="K620" s="139" t="s">
        <v>3</v>
      </c>
      <c r="L620" s="32"/>
      <c r="M620" s="143" t="s">
        <v>3</v>
      </c>
      <c r="N620" s="144" t="s">
        <v>43</v>
      </c>
      <c r="O620" s="145">
        <v>0.26900000000000002</v>
      </c>
      <c r="P620" s="145">
        <f>O620*H620</f>
        <v>10.114400000000002</v>
      </c>
      <c r="Q620" s="145">
        <v>0</v>
      </c>
      <c r="R620" s="145">
        <f>Q620*H620</f>
        <v>0</v>
      </c>
      <c r="S620" s="145">
        <v>0</v>
      </c>
      <c r="T620" s="146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47" t="s">
        <v>223</v>
      </c>
      <c r="AT620" s="147" t="s">
        <v>129</v>
      </c>
      <c r="AU620" s="147" t="s">
        <v>135</v>
      </c>
      <c r="AY620" s="19" t="s">
        <v>127</v>
      </c>
      <c r="BE620" s="148">
        <f>IF(N620="základní",J620,0)</f>
        <v>0</v>
      </c>
      <c r="BF620" s="148">
        <f>IF(N620="snížená",J620,0)</f>
        <v>0</v>
      </c>
      <c r="BG620" s="148">
        <f>IF(N620="zákl. přenesená",J620,0)</f>
        <v>0</v>
      </c>
      <c r="BH620" s="148">
        <f>IF(N620="sníž. přenesená",J620,0)</f>
        <v>0</v>
      </c>
      <c r="BI620" s="148">
        <f>IF(N620="nulová",J620,0)</f>
        <v>0</v>
      </c>
      <c r="BJ620" s="19" t="s">
        <v>135</v>
      </c>
      <c r="BK620" s="148">
        <f>ROUND(I620*H620,2)</f>
        <v>0</v>
      </c>
      <c r="BL620" s="19" t="s">
        <v>223</v>
      </c>
      <c r="BM620" s="147" t="s">
        <v>790</v>
      </c>
    </row>
    <row r="621" spans="1:65" s="13" customFormat="1">
      <c r="B621" s="149"/>
      <c r="D621" s="150" t="s">
        <v>137</v>
      </c>
      <c r="E621" s="151" t="s">
        <v>3</v>
      </c>
      <c r="F621" s="152" t="s">
        <v>138</v>
      </c>
      <c r="H621" s="151" t="s">
        <v>3</v>
      </c>
      <c r="L621" s="149"/>
      <c r="M621" s="153"/>
      <c r="N621" s="154"/>
      <c r="O621" s="154"/>
      <c r="P621" s="154"/>
      <c r="Q621" s="154"/>
      <c r="R621" s="154"/>
      <c r="S621" s="154"/>
      <c r="T621" s="155"/>
      <c r="AT621" s="151" t="s">
        <v>137</v>
      </c>
      <c r="AU621" s="151" t="s">
        <v>135</v>
      </c>
      <c r="AV621" s="13" t="s">
        <v>79</v>
      </c>
      <c r="AW621" s="13" t="s">
        <v>33</v>
      </c>
      <c r="AX621" s="13" t="s">
        <v>71</v>
      </c>
      <c r="AY621" s="151" t="s">
        <v>127</v>
      </c>
    </row>
    <row r="622" spans="1:65" s="13" customFormat="1">
      <c r="B622" s="149"/>
      <c r="D622" s="150" t="s">
        <v>137</v>
      </c>
      <c r="E622" s="151" t="s">
        <v>3</v>
      </c>
      <c r="F622" s="152" t="s">
        <v>791</v>
      </c>
      <c r="H622" s="151" t="s">
        <v>3</v>
      </c>
      <c r="L622" s="149"/>
      <c r="M622" s="153"/>
      <c r="N622" s="154"/>
      <c r="O622" s="154"/>
      <c r="P622" s="154"/>
      <c r="Q622" s="154"/>
      <c r="R622" s="154"/>
      <c r="S622" s="154"/>
      <c r="T622" s="155"/>
      <c r="AT622" s="151" t="s">
        <v>137</v>
      </c>
      <c r="AU622" s="151" t="s">
        <v>135</v>
      </c>
      <c r="AV622" s="13" t="s">
        <v>79</v>
      </c>
      <c r="AW622" s="13" t="s">
        <v>33</v>
      </c>
      <c r="AX622" s="13" t="s">
        <v>71</v>
      </c>
      <c r="AY622" s="151" t="s">
        <v>127</v>
      </c>
    </row>
    <row r="623" spans="1:65" s="14" customFormat="1">
      <c r="B623" s="156"/>
      <c r="D623" s="150" t="s">
        <v>137</v>
      </c>
      <c r="E623" s="157" t="s">
        <v>3</v>
      </c>
      <c r="F623" s="158" t="s">
        <v>792</v>
      </c>
      <c r="H623" s="159">
        <v>37.6</v>
      </c>
      <c r="L623" s="156"/>
      <c r="M623" s="160"/>
      <c r="N623" s="161"/>
      <c r="O623" s="161"/>
      <c r="P623" s="161"/>
      <c r="Q623" s="161"/>
      <c r="R623" s="161"/>
      <c r="S623" s="161"/>
      <c r="T623" s="162"/>
      <c r="AT623" s="157" t="s">
        <v>137</v>
      </c>
      <c r="AU623" s="157" t="s">
        <v>135</v>
      </c>
      <c r="AV623" s="14" t="s">
        <v>135</v>
      </c>
      <c r="AW623" s="14" t="s">
        <v>33</v>
      </c>
      <c r="AX623" s="14" t="s">
        <v>79</v>
      </c>
      <c r="AY623" s="157" t="s">
        <v>127</v>
      </c>
    </row>
    <row r="624" spans="1:65" s="2" customFormat="1" ht="36" customHeight="1">
      <c r="A624" s="31"/>
      <c r="B624" s="136"/>
      <c r="C624" s="137" t="s">
        <v>793</v>
      </c>
      <c r="D624" s="137" t="s">
        <v>129</v>
      </c>
      <c r="E624" s="138" t="s">
        <v>794</v>
      </c>
      <c r="F624" s="139" t="s">
        <v>795</v>
      </c>
      <c r="G624" s="140" t="s">
        <v>275</v>
      </c>
      <c r="H624" s="141">
        <v>37.6</v>
      </c>
      <c r="I624" s="142"/>
      <c r="J624" s="142">
        <f>ROUND(I624*H624,2)</f>
        <v>0</v>
      </c>
      <c r="K624" s="139" t="s">
        <v>133</v>
      </c>
      <c r="L624" s="32"/>
      <c r="M624" s="143" t="s">
        <v>3</v>
      </c>
      <c r="N624" s="144" t="s">
        <v>43</v>
      </c>
      <c r="O624" s="145">
        <v>0.29899999999999999</v>
      </c>
      <c r="P624" s="145">
        <f>O624*H624</f>
        <v>11.2424</v>
      </c>
      <c r="Q624" s="145">
        <v>0</v>
      </c>
      <c r="R624" s="145">
        <f>Q624*H624</f>
        <v>0</v>
      </c>
      <c r="S624" s="145">
        <v>4.0000000000000002E-4</v>
      </c>
      <c r="T624" s="146">
        <f>S624*H624</f>
        <v>1.5040000000000001E-2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47" t="s">
        <v>223</v>
      </c>
      <c r="AT624" s="147" t="s">
        <v>129</v>
      </c>
      <c r="AU624" s="147" t="s">
        <v>135</v>
      </c>
      <c r="AY624" s="19" t="s">
        <v>127</v>
      </c>
      <c r="BE624" s="148">
        <f>IF(N624="základní",J624,0)</f>
        <v>0</v>
      </c>
      <c r="BF624" s="148">
        <f>IF(N624="snížená",J624,0)</f>
        <v>0</v>
      </c>
      <c r="BG624" s="148">
        <f>IF(N624="zákl. přenesená",J624,0)</f>
        <v>0</v>
      </c>
      <c r="BH624" s="148">
        <f>IF(N624="sníž. přenesená",J624,0)</f>
        <v>0</v>
      </c>
      <c r="BI624" s="148">
        <f>IF(N624="nulová",J624,0)</f>
        <v>0</v>
      </c>
      <c r="BJ624" s="19" t="s">
        <v>135</v>
      </c>
      <c r="BK624" s="148">
        <f>ROUND(I624*H624,2)</f>
        <v>0</v>
      </c>
      <c r="BL624" s="19" t="s">
        <v>223</v>
      </c>
      <c r="BM624" s="147" t="s">
        <v>796</v>
      </c>
    </row>
    <row r="625" spans="1:65" s="13" customFormat="1">
      <c r="B625" s="149"/>
      <c r="D625" s="150" t="s">
        <v>137</v>
      </c>
      <c r="E625" s="151" t="s">
        <v>3</v>
      </c>
      <c r="F625" s="152" t="s">
        <v>138</v>
      </c>
      <c r="H625" s="151" t="s">
        <v>3</v>
      </c>
      <c r="L625" s="149"/>
      <c r="M625" s="153"/>
      <c r="N625" s="154"/>
      <c r="O625" s="154"/>
      <c r="P625" s="154"/>
      <c r="Q625" s="154"/>
      <c r="R625" s="154"/>
      <c r="S625" s="154"/>
      <c r="T625" s="155"/>
      <c r="AT625" s="151" t="s">
        <v>137</v>
      </c>
      <c r="AU625" s="151" t="s">
        <v>135</v>
      </c>
      <c r="AV625" s="13" t="s">
        <v>79</v>
      </c>
      <c r="AW625" s="13" t="s">
        <v>33</v>
      </c>
      <c r="AX625" s="13" t="s">
        <v>71</v>
      </c>
      <c r="AY625" s="151" t="s">
        <v>127</v>
      </c>
    </row>
    <row r="626" spans="1:65" s="13" customFormat="1">
      <c r="B626" s="149"/>
      <c r="D626" s="150" t="s">
        <v>137</v>
      </c>
      <c r="E626" s="151" t="s">
        <v>3</v>
      </c>
      <c r="F626" s="152" t="s">
        <v>797</v>
      </c>
      <c r="H626" s="151" t="s">
        <v>3</v>
      </c>
      <c r="L626" s="149"/>
      <c r="M626" s="153"/>
      <c r="N626" s="154"/>
      <c r="O626" s="154"/>
      <c r="P626" s="154"/>
      <c r="Q626" s="154"/>
      <c r="R626" s="154"/>
      <c r="S626" s="154"/>
      <c r="T626" s="155"/>
      <c r="AT626" s="151" t="s">
        <v>137</v>
      </c>
      <c r="AU626" s="151" t="s">
        <v>135</v>
      </c>
      <c r="AV626" s="13" t="s">
        <v>79</v>
      </c>
      <c r="AW626" s="13" t="s">
        <v>33</v>
      </c>
      <c r="AX626" s="13" t="s">
        <v>71</v>
      </c>
      <c r="AY626" s="151" t="s">
        <v>127</v>
      </c>
    </row>
    <row r="627" spans="1:65" s="14" customFormat="1">
      <c r="B627" s="156"/>
      <c r="D627" s="150" t="s">
        <v>137</v>
      </c>
      <c r="E627" s="157" t="s">
        <v>3</v>
      </c>
      <c r="F627" s="158" t="s">
        <v>792</v>
      </c>
      <c r="H627" s="159">
        <v>37.6</v>
      </c>
      <c r="L627" s="156"/>
      <c r="M627" s="160"/>
      <c r="N627" s="161"/>
      <c r="O627" s="161"/>
      <c r="P627" s="161"/>
      <c r="Q627" s="161"/>
      <c r="R627" s="161"/>
      <c r="S627" s="161"/>
      <c r="T627" s="162"/>
      <c r="AT627" s="157" t="s">
        <v>137</v>
      </c>
      <c r="AU627" s="157" t="s">
        <v>135</v>
      </c>
      <c r="AV627" s="14" t="s">
        <v>135</v>
      </c>
      <c r="AW627" s="14" t="s">
        <v>33</v>
      </c>
      <c r="AX627" s="14" t="s">
        <v>79</v>
      </c>
      <c r="AY627" s="157" t="s">
        <v>127</v>
      </c>
    </row>
    <row r="628" spans="1:65" s="2" customFormat="1" ht="36" customHeight="1">
      <c r="A628" s="31"/>
      <c r="B628" s="136"/>
      <c r="C628" s="137" t="s">
        <v>798</v>
      </c>
      <c r="D628" s="137" t="s">
        <v>129</v>
      </c>
      <c r="E628" s="138" t="s">
        <v>799</v>
      </c>
      <c r="F628" s="139" t="s">
        <v>800</v>
      </c>
      <c r="G628" s="140" t="s">
        <v>515</v>
      </c>
      <c r="H628" s="141">
        <v>1</v>
      </c>
      <c r="I628" s="142"/>
      <c r="J628" s="142">
        <f>ROUND(I628*H628,2)</f>
        <v>0</v>
      </c>
      <c r="K628" s="139" t="s">
        <v>133</v>
      </c>
      <c r="L628" s="32"/>
      <c r="M628" s="143" t="s">
        <v>3</v>
      </c>
      <c r="N628" s="144" t="s">
        <v>43</v>
      </c>
      <c r="O628" s="145">
        <v>12.398</v>
      </c>
      <c r="P628" s="145">
        <f>O628*H628</f>
        <v>12.398</v>
      </c>
      <c r="Q628" s="145">
        <v>0</v>
      </c>
      <c r="R628" s="145">
        <f>Q628*H628</f>
        <v>0</v>
      </c>
      <c r="S628" s="145">
        <v>0</v>
      </c>
      <c r="T628" s="146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47" t="s">
        <v>223</v>
      </c>
      <c r="AT628" s="147" t="s">
        <v>129</v>
      </c>
      <c r="AU628" s="147" t="s">
        <v>135</v>
      </c>
      <c r="AY628" s="19" t="s">
        <v>127</v>
      </c>
      <c r="BE628" s="148">
        <f>IF(N628="základní",J628,0)</f>
        <v>0</v>
      </c>
      <c r="BF628" s="148">
        <f>IF(N628="snížená",J628,0)</f>
        <v>0</v>
      </c>
      <c r="BG628" s="148">
        <f>IF(N628="zákl. přenesená",J628,0)</f>
        <v>0</v>
      </c>
      <c r="BH628" s="148">
        <f>IF(N628="sníž. přenesená",J628,0)</f>
        <v>0</v>
      </c>
      <c r="BI628" s="148">
        <f>IF(N628="nulová",J628,0)</f>
        <v>0</v>
      </c>
      <c r="BJ628" s="19" t="s">
        <v>135</v>
      </c>
      <c r="BK628" s="148">
        <f>ROUND(I628*H628,2)</f>
        <v>0</v>
      </c>
      <c r="BL628" s="19" t="s">
        <v>223</v>
      </c>
      <c r="BM628" s="147" t="s">
        <v>801</v>
      </c>
    </row>
    <row r="629" spans="1:65" s="12" customFormat="1" ht="22.9" customHeight="1">
      <c r="B629" s="124"/>
      <c r="D629" s="125" t="s">
        <v>70</v>
      </c>
      <c r="E629" s="134" t="s">
        <v>802</v>
      </c>
      <c r="F629" s="134" t="s">
        <v>803</v>
      </c>
      <c r="J629" s="135">
        <f>BK629</f>
        <v>0</v>
      </c>
      <c r="L629" s="124"/>
      <c r="M629" s="128"/>
      <c r="N629" s="129"/>
      <c r="O629" s="129"/>
      <c r="P629" s="130">
        <f>SUM(P630:P662)</f>
        <v>44.459412999999998</v>
      </c>
      <c r="Q629" s="129"/>
      <c r="R629" s="130">
        <f>SUM(R630:R662)</f>
        <v>0.74465359199999992</v>
      </c>
      <c r="S629" s="129"/>
      <c r="T629" s="131">
        <f>SUM(T630:T662)</f>
        <v>0.53198600000000007</v>
      </c>
      <c r="AR629" s="125" t="s">
        <v>135</v>
      </c>
      <c r="AT629" s="132" t="s">
        <v>70</v>
      </c>
      <c r="AU629" s="132" t="s">
        <v>79</v>
      </c>
      <c r="AY629" s="125" t="s">
        <v>127</v>
      </c>
      <c r="BK629" s="133">
        <f>SUM(BK630:BK662)</f>
        <v>0</v>
      </c>
    </row>
    <row r="630" spans="1:65" s="2" customFormat="1" ht="36" customHeight="1">
      <c r="A630" s="31"/>
      <c r="B630" s="136"/>
      <c r="C630" s="137" t="s">
        <v>804</v>
      </c>
      <c r="D630" s="137" t="s">
        <v>129</v>
      </c>
      <c r="E630" s="138" t="s">
        <v>805</v>
      </c>
      <c r="F630" s="139" t="s">
        <v>806</v>
      </c>
      <c r="G630" s="140" t="s">
        <v>132</v>
      </c>
      <c r="H630" s="141">
        <v>11.22</v>
      </c>
      <c r="I630" s="142"/>
      <c r="J630" s="142">
        <f>ROUND(I630*H630,2)</f>
        <v>0</v>
      </c>
      <c r="K630" s="139" t="s">
        <v>133</v>
      </c>
      <c r="L630" s="32"/>
      <c r="M630" s="143" t="s">
        <v>3</v>
      </c>
      <c r="N630" s="144" t="s">
        <v>43</v>
      </c>
      <c r="O630" s="145">
        <v>0.23</v>
      </c>
      <c r="P630" s="145">
        <f>O630*H630</f>
        <v>2.5806000000000004</v>
      </c>
      <c r="Q630" s="145">
        <v>1.5711599999999999E-2</v>
      </c>
      <c r="R630" s="145">
        <f>Q630*H630</f>
        <v>0.176284152</v>
      </c>
      <c r="S630" s="145">
        <v>0</v>
      </c>
      <c r="T630" s="146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47" t="s">
        <v>223</v>
      </c>
      <c r="AT630" s="147" t="s">
        <v>129</v>
      </c>
      <c r="AU630" s="147" t="s">
        <v>135</v>
      </c>
      <c r="AY630" s="19" t="s">
        <v>127</v>
      </c>
      <c r="BE630" s="148">
        <f>IF(N630="základní",J630,0)</f>
        <v>0</v>
      </c>
      <c r="BF630" s="148">
        <f>IF(N630="snížená",J630,0)</f>
        <v>0</v>
      </c>
      <c r="BG630" s="148">
        <f>IF(N630="zákl. přenesená",J630,0)</f>
        <v>0</v>
      </c>
      <c r="BH630" s="148">
        <f>IF(N630="sníž. přenesená",J630,0)</f>
        <v>0</v>
      </c>
      <c r="BI630" s="148">
        <f>IF(N630="nulová",J630,0)</f>
        <v>0</v>
      </c>
      <c r="BJ630" s="19" t="s">
        <v>135</v>
      </c>
      <c r="BK630" s="148">
        <f>ROUND(I630*H630,2)</f>
        <v>0</v>
      </c>
      <c r="BL630" s="19" t="s">
        <v>223</v>
      </c>
      <c r="BM630" s="147" t="s">
        <v>807</v>
      </c>
    </row>
    <row r="631" spans="1:65" s="13" customFormat="1">
      <c r="B631" s="149"/>
      <c r="D631" s="150" t="s">
        <v>137</v>
      </c>
      <c r="E631" s="151" t="s">
        <v>3</v>
      </c>
      <c r="F631" s="152" t="s">
        <v>138</v>
      </c>
      <c r="H631" s="151" t="s">
        <v>3</v>
      </c>
      <c r="L631" s="149"/>
      <c r="M631" s="153"/>
      <c r="N631" s="154"/>
      <c r="O631" s="154"/>
      <c r="P631" s="154"/>
      <c r="Q631" s="154"/>
      <c r="R631" s="154"/>
      <c r="S631" s="154"/>
      <c r="T631" s="155"/>
      <c r="AT631" s="151" t="s">
        <v>137</v>
      </c>
      <c r="AU631" s="151" t="s">
        <v>135</v>
      </c>
      <c r="AV631" s="13" t="s">
        <v>79</v>
      </c>
      <c r="AW631" s="13" t="s">
        <v>33</v>
      </c>
      <c r="AX631" s="13" t="s">
        <v>71</v>
      </c>
      <c r="AY631" s="151" t="s">
        <v>127</v>
      </c>
    </row>
    <row r="632" spans="1:65" s="13" customFormat="1">
      <c r="B632" s="149"/>
      <c r="D632" s="150" t="s">
        <v>137</v>
      </c>
      <c r="E632" s="151" t="s">
        <v>3</v>
      </c>
      <c r="F632" s="152" t="s">
        <v>808</v>
      </c>
      <c r="H632" s="151" t="s">
        <v>3</v>
      </c>
      <c r="L632" s="149"/>
      <c r="M632" s="153"/>
      <c r="N632" s="154"/>
      <c r="O632" s="154"/>
      <c r="P632" s="154"/>
      <c r="Q632" s="154"/>
      <c r="R632" s="154"/>
      <c r="S632" s="154"/>
      <c r="T632" s="155"/>
      <c r="AT632" s="151" t="s">
        <v>137</v>
      </c>
      <c r="AU632" s="151" t="s">
        <v>135</v>
      </c>
      <c r="AV632" s="13" t="s">
        <v>79</v>
      </c>
      <c r="AW632" s="13" t="s">
        <v>33</v>
      </c>
      <c r="AX632" s="13" t="s">
        <v>71</v>
      </c>
      <c r="AY632" s="151" t="s">
        <v>127</v>
      </c>
    </row>
    <row r="633" spans="1:65" s="14" customFormat="1">
      <c r="B633" s="156"/>
      <c r="D633" s="150" t="s">
        <v>137</v>
      </c>
      <c r="E633" s="157" t="s">
        <v>3</v>
      </c>
      <c r="F633" s="158" t="s">
        <v>809</v>
      </c>
      <c r="H633" s="159">
        <v>11.22</v>
      </c>
      <c r="L633" s="156"/>
      <c r="M633" s="160"/>
      <c r="N633" s="161"/>
      <c r="O633" s="161"/>
      <c r="P633" s="161"/>
      <c r="Q633" s="161"/>
      <c r="R633" s="161"/>
      <c r="S633" s="161"/>
      <c r="T633" s="162"/>
      <c r="AT633" s="157" t="s">
        <v>137</v>
      </c>
      <c r="AU633" s="157" t="s">
        <v>135</v>
      </c>
      <c r="AV633" s="14" t="s">
        <v>135</v>
      </c>
      <c r="AW633" s="14" t="s">
        <v>33</v>
      </c>
      <c r="AX633" s="14" t="s">
        <v>79</v>
      </c>
      <c r="AY633" s="157" t="s">
        <v>127</v>
      </c>
    </row>
    <row r="634" spans="1:65" s="2" customFormat="1" ht="16.5" customHeight="1">
      <c r="A634" s="31"/>
      <c r="B634" s="136"/>
      <c r="C634" s="137" t="s">
        <v>810</v>
      </c>
      <c r="D634" s="137" t="s">
        <v>129</v>
      </c>
      <c r="E634" s="138" t="s">
        <v>811</v>
      </c>
      <c r="F634" s="139" t="s">
        <v>812</v>
      </c>
      <c r="G634" s="140" t="s">
        <v>132</v>
      </c>
      <c r="H634" s="141">
        <v>7.5949999999999998</v>
      </c>
      <c r="I634" s="142"/>
      <c r="J634" s="142">
        <f>ROUND(I634*H634,2)</f>
        <v>0</v>
      </c>
      <c r="K634" s="139" t="s">
        <v>133</v>
      </c>
      <c r="L634" s="32"/>
      <c r="M634" s="143" t="s">
        <v>3</v>
      </c>
      <c r="N634" s="144" t="s">
        <v>43</v>
      </c>
      <c r="O634" s="145">
        <v>0.19500000000000001</v>
      </c>
      <c r="P634" s="145">
        <f>O634*H634</f>
        <v>1.481025</v>
      </c>
      <c r="Q634" s="145">
        <v>0</v>
      </c>
      <c r="R634" s="145">
        <f>Q634*H634</f>
        <v>0</v>
      </c>
      <c r="S634" s="145">
        <v>1.7999999999999999E-2</v>
      </c>
      <c r="T634" s="146">
        <f>S634*H634</f>
        <v>0.13671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47" t="s">
        <v>223</v>
      </c>
      <c r="AT634" s="147" t="s">
        <v>129</v>
      </c>
      <c r="AU634" s="147" t="s">
        <v>135</v>
      </c>
      <c r="AY634" s="19" t="s">
        <v>127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9" t="s">
        <v>135</v>
      </c>
      <c r="BK634" s="148">
        <f>ROUND(I634*H634,2)</f>
        <v>0</v>
      </c>
      <c r="BL634" s="19" t="s">
        <v>223</v>
      </c>
      <c r="BM634" s="147" t="s">
        <v>813</v>
      </c>
    </row>
    <row r="635" spans="1:65" s="13" customFormat="1">
      <c r="B635" s="149"/>
      <c r="D635" s="150" t="s">
        <v>137</v>
      </c>
      <c r="E635" s="151" t="s">
        <v>3</v>
      </c>
      <c r="F635" s="152" t="s">
        <v>138</v>
      </c>
      <c r="H635" s="151" t="s">
        <v>3</v>
      </c>
      <c r="L635" s="149"/>
      <c r="M635" s="153"/>
      <c r="N635" s="154"/>
      <c r="O635" s="154"/>
      <c r="P635" s="154"/>
      <c r="Q635" s="154"/>
      <c r="R635" s="154"/>
      <c r="S635" s="154"/>
      <c r="T635" s="155"/>
      <c r="AT635" s="151" t="s">
        <v>137</v>
      </c>
      <c r="AU635" s="151" t="s">
        <v>135</v>
      </c>
      <c r="AV635" s="13" t="s">
        <v>79</v>
      </c>
      <c r="AW635" s="13" t="s">
        <v>33</v>
      </c>
      <c r="AX635" s="13" t="s">
        <v>71</v>
      </c>
      <c r="AY635" s="151" t="s">
        <v>127</v>
      </c>
    </row>
    <row r="636" spans="1:65" s="13" customFormat="1">
      <c r="B636" s="149"/>
      <c r="D636" s="150" t="s">
        <v>137</v>
      </c>
      <c r="E636" s="151" t="s">
        <v>3</v>
      </c>
      <c r="F636" s="152" t="s">
        <v>808</v>
      </c>
      <c r="H636" s="151" t="s">
        <v>3</v>
      </c>
      <c r="L636" s="149"/>
      <c r="M636" s="153"/>
      <c r="N636" s="154"/>
      <c r="O636" s="154"/>
      <c r="P636" s="154"/>
      <c r="Q636" s="154"/>
      <c r="R636" s="154"/>
      <c r="S636" s="154"/>
      <c r="T636" s="155"/>
      <c r="AT636" s="151" t="s">
        <v>137</v>
      </c>
      <c r="AU636" s="151" t="s">
        <v>135</v>
      </c>
      <c r="AV636" s="13" t="s">
        <v>79</v>
      </c>
      <c r="AW636" s="13" t="s">
        <v>33</v>
      </c>
      <c r="AX636" s="13" t="s">
        <v>71</v>
      </c>
      <c r="AY636" s="151" t="s">
        <v>127</v>
      </c>
    </row>
    <row r="637" spans="1:65" s="14" customFormat="1">
      <c r="B637" s="156"/>
      <c r="D637" s="150" t="s">
        <v>137</v>
      </c>
      <c r="E637" s="157" t="s">
        <v>3</v>
      </c>
      <c r="F637" s="158" t="s">
        <v>814</v>
      </c>
      <c r="H637" s="159">
        <v>7.5949999999999998</v>
      </c>
      <c r="L637" s="156"/>
      <c r="M637" s="160"/>
      <c r="N637" s="161"/>
      <c r="O637" s="161"/>
      <c r="P637" s="161"/>
      <c r="Q637" s="161"/>
      <c r="R637" s="161"/>
      <c r="S637" s="161"/>
      <c r="T637" s="162"/>
      <c r="AT637" s="157" t="s">
        <v>137</v>
      </c>
      <c r="AU637" s="157" t="s">
        <v>135</v>
      </c>
      <c r="AV637" s="14" t="s">
        <v>135</v>
      </c>
      <c r="AW637" s="14" t="s">
        <v>33</v>
      </c>
      <c r="AX637" s="14" t="s">
        <v>79</v>
      </c>
      <c r="AY637" s="157" t="s">
        <v>127</v>
      </c>
    </row>
    <row r="638" spans="1:65" s="2" customFormat="1" ht="24" customHeight="1">
      <c r="A638" s="31"/>
      <c r="B638" s="136"/>
      <c r="C638" s="137" t="s">
        <v>815</v>
      </c>
      <c r="D638" s="137" t="s">
        <v>129</v>
      </c>
      <c r="E638" s="138" t="s">
        <v>816</v>
      </c>
      <c r="F638" s="139" t="s">
        <v>817</v>
      </c>
      <c r="G638" s="140" t="s">
        <v>132</v>
      </c>
      <c r="H638" s="141">
        <v>11.22</v>
      </c>
      <c r="I638" s="142"/>
      <c r="J638" s="142">
        <f>ROUND(I638*H638,2)</f>
        <v>0</v>
      </c>
      <c r="K638" s="139" t="s">
        <v>133</v>
      </c>
      <c r="L638" s="32"/>
      <c r="M638" s="143" t="s">
        <v>3</v>
      </c>
      <c r="N638" s="144" t="s">
        <v>43</v>
      </c>
      <c r="O638" s="145">
        <v>0.29899999999999999</v>
      </c>
      <c r="P638" s="145">
        <f>O638*H638</f>
        <v>3.3547799999999999</v>
      </c>
      <c r="Q638" s="145">
        <v>0</v>
      </c>
      <c r="R638" s="145">
        <f>Q638*H638</f>
        <v>0</v>
      </c>
      <c r="S638" s="145">
        <v>0</v>
      </c>
      <c r="T638" s="146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47" t="s">
        <v>223</v>
      </c>
      <c r="AT638" s="147" t="s">
        <v>129</v>
      </c>
      <c r="AU638" s="147" t="s">
        <v>135</v>
      </c>
      <c r="AY638" s="19" t="s">
        <v>127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9" t="s">
        <v>135</v>
      </c>
      <c r="BK638" s="148">
        <f>ROUND(I638*H638,2)</f>
        <v>0</v>
      </c>
      <c r="BL638" s="19" t="s">
        <v>223</v>
      </c>
      <c r="BM638" s="147" t="s">
        <v>818</v>
      </c>
    </row>
    <row r="639" spans="1:65" s="13" customFormat="1">
      <c r="B639" s="149"/>
      <c r="D639" s="150" t="s">
        <v>137</v>
      </c>
      <c r="E639" s="151" t="s">
        <v>3</v>
      </c>
      <c r="F639" s="152" t="s">
        <v>138</v>
      </c>
      <c r="H639" s="151" t="s">
        <v>3</v>
      </c>
      <c r="L639" s="149"/>
      <c r="M639" s="153"/>
      <c r="N639" s="154"/>
      <c r="O639" s="154"/>
      <c r="P639" s="154"/>
      <c r="Q639" s="154"/>
      <c r="R639" s="154"/>
      <c r="S639" s="154"/>
      <c r="T639" s="155"/>
      <c r="AT639" s="151" t="s">
        <v>137</v>
      </c>
      <c r="AU639" s="151" t="s">
        <v>135</v>
      </c>
      <c r="AV639" s="13" t="s">
        <v>79</v>
      </c>
      <c r="AW639" s="13" t="s">
        <v>33</v>
      </c>
      <c r="AX639" s="13" t="s">
        <v>71</v>
      </c>
      <c r="AY639" s="151" t="s">
        <v>127</v>
      </c>
    </row>
    <row r="640" spans="1:65" s="13" customFormat="1">
      <c r="B640" s="149"/>
      <c r="D640" s="150" t="s">
        <v>137</v>
      </c>
      <c r="E640" s="151" t="s">
        <v>3</v>
      </c>
      <c r="F640" s="152" t="s">
        <v>808</v>
      </c>
      <c r="H640" s="151" t="s">
        <v>3</v>
      </c>
      <c r="L640" s="149"/>
      <c r="M640" s="153"/>
      <c r="N640" s="154"/>
      <c r="O640" s="154"/>
      <c r="P640" s="154"/>
      <c r="Q640" s="154"/>
      <c r="R640" s="154"/>
      <c r="S640" s="154"/>
      <c r="T640" s="155"/>
      <c r="AT640" s="151" t="s">
        <v>137</v>
      </c>
      <c r="AU640" s="151" t="s">
        <v>135</v>
      </c>
      <c r="AV640" s="13" t="s">
        <v>79</v>
      </c>
      <c r="AW640" s="13" t="s">
        <v>33</v>
      </c>
      <c r="AX640" s="13" t="s">
        <v>71</v>
      </c>
      <c r="AY640" s="151" t="s">
        <v>127</v>
      </c>
    </row>
    <row r="641" spans="1:65" s="14" customFormat="1">
      <c r="B641" s="156"/>
      <c r="D641" s="150" t="s">
        <v>137</v>
      </c>
      <c r="E641" s="157" t="s">
        <v>3</v>
      </c>
      <c r="F641" s="158" t="s">
        <v>809</v>
      </c>
      <c r="H641" s="159">
        <v>11.22</v>
      </c>
      <c r="L641" s="156"/>
      <c r="M641" s="160"/>
      <c r="N641" s="161"/>
      <c r="O641" s="161"/>
      <c r="P641" s="161"/>
      <c r="Q641" s="161"/>
      <c r="R641" s="161"/>
      <c r="S641" s="161"/>
      <c r="T641" s="162"/>
      <c r="AT641" s="157" t="s">
        <v>137</v>
      </c>
      <c r="AU641" s="157" t="s">
        <v>135</v>
      </c>
      <c r="AV641" s="14" t="s">
        <v>135</v>
      </c>
      <c r="AW641" s="14" t="s">
        <v>33</v>
      </c>
      <c r="AX641" s="14" t="s">
        <v>79</v>
      </c>
      <c r="AY641" s="157" t="s">
        <v>127</v>
      </c>
    </row>
    <row r="642" spans="1:65" s="2" customFormat="1" ht="16.5" customHeight="1">
      <c r="A642" s="31"/>
      <c r="B642" s="136"/>
      <c r="C642" s="170" t="s">
        <v>819</v>
      </c>
      <c r="D642" s="170" t="s">
        <v>179</v>
      </c>
      <c r="E642" s="171" t="s">
        <v>820</v>
      </c>
      <c r="F642" s="172" t="s">
        <v>821</v>
      </c>
      <c r="G642" s="173" t="s">
        <v>145</v>
      </c>
      <c r="H642" s="174">
        <v>0.45700000000000002</v>
      </c>
      <c r="I642" s="175"/>
      <c r="J642" s="175">
        <f>ROUND(I642*H642,2)</f>
        <v>0</v>
      </c>
      <c r="K642" s="172" t="s">
        <v>133</v>
      </c>
      <c r="L642" s="176"/>
      <c r="M642" s="177" t="s">
        <v>3</v>
      </c>
      <c r="N642" s="178" t="s">
        <v>43</v>
      </c>
      <c r="O642" s="145">
        <v>0</v>
      </c>
      <c r="P642" s="145">
        <f>O642*H642</f>
        <v>0</v>
      </c>
      <c r="Q642" s="145">
        <v>0.55000000000000004</v>
      </c>
      <c r="R642" s="145">
        <f>Q642*H642</f>
        <v>0.25135000000000002</v>
      </c>
      <c r="S642" s="145">
        <v>0</v>
      </c>
      <c r="T642" s="146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47" t="s">
        <v>343</v>
      </c>
      <c r="AT642" s="147" t="s">
        <v>179</v>
      </c>
      <c r="AU642" s="147" t="s">
        <v>135</v>
      </c>
      <c r="AY642" s="19" t="s">
        <v>127</v>
      </c>
      <c r="BE642" s="148">
        <f>IF(N642="základní",J642,0)</f>
        <v>0</v>
      </c>
      <c r="BF642" s="148">
        <f>IF(N642="snížená",J642,0)</f>
        <v>0</v>
      </c>
      <c r="BG642" s="148">
        <f>IF(N642="zákl. přenesená",J642,0)</f>
        <v>0</v>
      </c>
      <c r="BH642" s="148">
        <f>IF(N642="sníž. přenesená",J642,0)</f>
        <v>0</v>
      </c>
      <c r="BI642" s="148">
        <f>IF(N642="nulová",J642,0)</f>
        <v>0</v>
      </c>
      <c r="BJ642" s="19" t="s">
        <v>135</v>
      </c>
      <c r="BK642" s="148">
        <f>ROUND(I642*H642,2)</f>
        <v>0</v>
      </c>
      <c r="BL642" s="19" t="s">
        <v>223</v>
      </c>
      <c r="BM642" s="147" t="s">
        <v>822</v>
      </c>
    </row>
    <row r="643" spans="1:65" s="13" customFormat="1">
      <c r="B643" s="149"/>
      <c r="D643" s="150" t="s">
        <v>137</v>
      </c>
      <c r="E643" s="151" t="s">
        <v>3</v>
      </c>
      <c r="F643" s="152" t="s">
        <v>823</v>
      </c>
      <c r="H643" s="151" t="s">
        <v>3</v>
      </c>
      <c r="L643" s="149"/>
      <c r="M643" s="153"/>
      <c r="N643" s="154"/>
      <c r="O643" s="154"/>
      <c r="P643" s="154"/>
      <c r="Q643" s="154"/>
      <c r="R643" s="154"/>
      <c r="S643" s="154"/>
      <c r="T643" s="155"/>
      <c r="AT643" s="151" t="s">
        <v>137</v>
      </c>
      <c r="AU643" s="151" t="s">
        <v>135</v>
      </c>
      <c r="AV643" s="13" t="s">
        <v>79</v>
      </c>
      <c r="AW643" s="13" t="s">
        <v>33</v>
      </c>
      <c r="AX643" s="13" t="s">
        <v>71</v>
      </c>
      <c r="AY643" s="151" t="s">
        <v>127</v>
      </c>
    </row>
    <row r="644" spans="1:65" s="14" customFormat="1">
      <c r="B644" s="156"/>
      <c r="D644" s="150" t="s">
        <v>137</v>
      </c>
      <c r="E644" s="157" t="s">
        <v>3</v>
      </c>
      <c r="F644" s="158" t="s">
        <v>824</v>
      </c>
      <c r="H644" s="159">
        <v>0.16300000000000001</v>
      </c>
      <c r="L644" s="156"/>
      <c r="M644" s="160"/>
      <c r="N644" s="161"/>
      <c r="O644" s="161"/>
      <c r="P644" s="161"/>
      <c r="Q644" s="161"/>
      <c r="R644" s="161"/>
      <c r="S644" s="161"/>
      <c r="T644" s="162"/>
      <c r="AT644" s="157" t="s">
        <v>137</v>
      </c>
      <c r="AU644" s="157" t="s">
        <v>135</v>
      </c>
      <c r="AV644" s="14" t="s">
        <v>135</v>
      </c>
      <c r="AW644" s="14" t="s">
        <v>33</v>
      </c>
      <c r="AX644" s="14" t="s">
        <v>71</v>
      </c>
      <c r="AY644" s="157" t="s">
        <v>127</v>
      </c>
    </row>
    <row r="645" spans="1:65" s="14" customFormat="1">
      <c r="B645" s="156"/>
      <c r="D645" s="150" t="s">
        <v>137</v>
      </c>
      <c r="E645" s="157" t="s">
        <v>3</v>
      </c>
      <c r="F645" s="158" t="s">
        <v>825</v>
      </c>
      <c r="H645" s="159">
        <v>0.29399999999999998</v>
      </c>
      <c r="L645" s="156"/>
      <c r="M645" s="160"/>
      <c r="N645" s="161"/>
      <c r="O645" s="161"/>
      <c r="P645" s="161"/>
      <c r="Q645" s="161"/>
      <c r="R645" s="161"/>
      <c r="S645" s="161"/>
      <c r="T645" s="162"/>
      <c r="AT645" s="157" t="s">
        <v>137</v>
      </c>
      <c r="AU645" s="157" t="s">
        <v>135</v>
      </c>
      <c r="AV645" s="14" t="s">
        <v>135</v>
      </c>
      <c r="AW645" s="14" t="s">
        <v>33</v>
      </c>
      <c r="AX645" s="14" t="s">
        <v>71</v>
      </c>
      <c r="AY645" s="157" t="s">
        <v>127</v>
      </c>
    </row>
    <row r="646" spans="1:65" s="15" customFormat="1">
      <c r="B646" s="163"/>
      <c r="D646" s="150" t="s">
        <v>137</v>
      </c>
      <c r="E646" s="164" t="s">
        <v>3</v>
      </c>
      <c r="F646" s="165" t="s">
        <v>142</v>
      </c>
      <c r="H646" s="166">
        <v>0.45700000000000002</v>
      </c>
      <c r="L646" s="163"/>
      <c r="M646" s="167"/>
      <c r="N646" s="168"/>
      <c r="O646" s="168"/>
      <c r="P646" s="168"/>
      <c r="Q646" s="168"/>
      <c r="R646" s="168"/>
      <c r="S646" s="168"/>
      <c r="T646" s="169"/>
      <c r="AT646" s="164" t="s">
        <v>137</v>
      </c>
      <c r="AU646" s="164" t="s">
        <v>135</v>
      </c>
      <c r="AV646" s="15" t="s">
        <v>134</v>
      </c>
      <c r="AW646" s="15" t="s">
        <v>33</v>
      </c>
      <c r="AX646" s="15" t="s">
        <v>79</v>
      </c>
      <c r="AY646" s="164" t="s">
        <v>127</v>
      </c>
    </row>
    <row r="647" spans="1:65" s="2" customFormat="1" ht="24" customHeight="1">
      <c r="A647" s="31"/>
      <c r="B647" s="136"/>
      <c r="C647" s="137" t="s">
        <v>826</v>
      </c>
      <c r="D647" s="137" t="s">
        <v>129</v>
      </c>
      <c r="E647" s="138" t="s">
        <v>827</v>
      </c>
      <c r="F647" s="139" t="s">
        <v>828</v>
      </c>
      <c r="G647" s="140" t="s">
        <v>132</v>
      </c>
      <c r="H647" s="141">
        <v>11.22</v>
      </c>
      <c r="I647" s="142"/>
      <c r="J647" s="142">
        <f>ROUND(I647*H647,2)</f>
        <v>0</v>
      </c>
      <c r="K647" s="139" t="s">
        <v>133</v>
      </c>
      <c r="L647" s="32"/>
      <c r="M647" s="143" t="s">
        <v>3</v>
      </c>
      <c r="N647" s="144" t="s">
        <v>43</v>
      </c>
      <c r="O647" s="145">
        <v>0</v>
      </c>
      <c r="P647" s="145">
        <f>O647*H647</f>
        <v>0</v>
      </c>
      <c r="Q647" s="145">
        <v>1.9699999999999999E-4</v>
      </c>
      <c r="R647" s="145">
        <f>Q647*H647</f>
        <v>2.2103399999999999E-3</v>
      </c>
      <c r="S647" s="145">
        <v>0</v>
      </c>
      <c r="T647" s="146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47" t="s">
        <v>223</v>
      </c>
      <c r="AT647" s="147" t="s">
        <v>129</v>
      </c>
      <c r="AU647" s="147" t="s">
        <v>135</v>
      </c>
      <c r="AY647" s="19" t="s">
        <v>127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9" t="s">
        <v>135</v>
      </c>
      <c r="BK647" s="148">
        <f>ROUND(I647*H647,2)</f>
        <v>0</v>
      </c>
      <c r="BL647" s="19" t="s">
        <v>223</v>
      </c>
      <c r="BM647" s="147" t="s">
        <v>829</v>
      </c>
    </row>
    <row r="648" spans="1:65" s="2" customFormat="1" ht="24" customHeight="1">
      <c r="A648" s="31"/>
      <c r="B648" s="136"/>
      <c r="C648" s="137" t="s">
        <v>830</v>
      </c>
      <c r="D648" s="137" t="s">
        <v>129</v>
      </c>
      <c r="E648" s="138" t="s">
        <v>831</v>
      </c>
      <c r="F648" s="139" t="s">
        <v>832</v>
      </c>
      <c r="G648" s="140" t="s">
        <v>132</v>
      </c>
      <c r="H648" s="141">
        <v>28.234000000000002</v>
      </c>
      <c r="I648" s="142"/>
      <c r="J648" s="142">
        <f>ROUND(I648*H648,2)</f>
        <v>0</v>
      </c>
      <c r="K648" s="139" t="s">
        <v>133</v>
      </c>
      <c r="L648" s="32"/>
      <c r="M648" s="143" t="s">
        <v>3</v>
      </c>
      <c r="N648" s="144" t="s">
        <v>43</v>
      </c>
      <c r="O648" s="145">
        <v>0.106</v>
      </c>
      <c r="P648" s="145">
        <f>O648*H648</f>
        <v>2.992804</v>
      </c>
      <c r="Q648" s="145">
        <v>0</v>
      </c>
      <c r="R648" s="145">
        <f>Q648*H648</f>
        <v>0</v>
      </c>
      <c r="S648" s="145">
        <v>1.4E-2</v>
      </c>
      <c r="T648" s="146">
        <f>S648*H648</f>
        <v>0.39527600000000002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47" t="s">
        <v>223</v>
      </c>
      <c r="AT648" s="147" t="s">
        <v>129</v>
      </c>
      <c r="AU648" s="147" t="s">
        <v>135</v>
      </c>
      <c r="AY648" s="19" t="s">
        <v>127</v>
      </c>
      <c r="BE648" s="148">
        <f>IF(N648="základní",J648,0)</f>
        <v>0</v>
      </c>
      <c r="BF648" s="148">
        <f>IF(N648="snížená",J648,0)</f>
        <v>0</v>
      </c>
      <c r="BG648" s="148">
        <f>IF(N648="zákl. přenesená",J648,0)</f>
        <v>0</v>
      </c>
      <c r="BH648" s="148">
        <f>IF(N648="sníž. přenesená",J648,0)</f>
        <v>0</v>
      </c>
      <c r="BI648" s="148">
        <f>IF(N648="nulová",J648,0)</f>
        <v>0</v>
      </c>
      <c r="BJ648" s="19" t="s">
        <v>135</v>
      </c>
      <c r="BK648" s="148">
        <f>ROUND(I648*H648,2)</f>
        <v>0</v>
      </c>
      <c r="BL648" s="19" t="s">
        <v>223</v>
      </c>
      <c r="BM648" s="147" t="s">
        <v>833</v>
      </c>
    </row>
    <row r="649" spans="1:65" s="13" customFormat="1">
      <c r="B649" s="149"/>
      <c r="D649" s="150" t="s">
        <v>137</v>
      </c>
      <c r="E649" s="151" t="s">
        <v>3</v>
      </c>
      <c r="F649" s="152" t="s">
        <v>138</v>
      </c>
      <c r="H649" s="151" t="s">
        <v>3</v>
      </c>
      <c r="L649" s="149"/>
      <c r="M649" s="153"/>
      <c r="N649" s="154"/>
      <c r="O649" s="154"/>
      <c r="P649" s="154"/>
      <c r="Q649" s="154"/>
      <c r="R649" s="154"/>
      <c r="S649" s="154"/>
      <c r="T649" s="155"/>
      <c r="AT649" s="151" t="s">
        <v>137</v>
      </c>
      <c r="AU649" s="151" t="s">
        <v>135</v>
      </c>
      <c r="AV649" s="13" t="s">
        <v>79</v>
      </c>
      <c r="AW649" s="13" t="s">
        <v>33</v>
      </c>
      <c r="AX649" s="13" t="s">
        <v>71</v>
      </c>
      <c r="AY649" s="151" t="s">
        <v>127</v>
      </c>
    </row>
    <row r="650" spans="1:65" s="13" customFormat="1">
      <c r="B650" s="149"/>
      <c r="D650" s="150" t="s">
        <v>137</v>
      </c>
      <c r="E650" s="151" t="s">
        <v>3</v>
      </c>
      <c r="F650" s="152" t="s">
        <v>834</v>
      </c>
      <c r="H650" s="151" t="s">
        <v>3</v>
      </c>
      <c r="L650" s="149"/>
      <c r="M650" s="153"/>
      <c r="N650" s="154"/>
      <c r="O650" s="154"/>
      <c r="P650" s="154"/>
      <c r="Q650" s="154"/>
      <c r="R650" s="154"/>
      <c r="S650" s="154"/>
      <c r="T650" s="155"/>
      <c r="AT650" s="151" t="s">
        <v>137</v>
      </c>
      <c r="AU650" s="151" t="s">
        <v>135</v>
      </c>
      <c r="AV650" s="13" t="s">
        <v>79</v>
      </c>
      <c r="AW650" s="13" t="s">
        <v>33</v>
      </c>
      <c r="AX650" s="13" t="s">
        <v>71</v>
      </c>
      <c r="AY650" s="151" t="s">
        <v>127</v>
      </c>
    </row>
    <row r="651" spans="1:65" s="14" customFormat="1">
      <c r="B651" s="156"/>
      <c r="D651" s="150" t="s">
        <v>137</v>
      </c>
      <c r="E651" s="157" t="s">
        <v>3</v>
      </c>
      <c r="F651" s="158" t="s">
        <v>835</v>
      </c>
      <c r="H651" s="159">
        <v>82.751999999999995</v>
      </c>
      <c r="L651" s="156"/>
      <c r="M651" s="160"/>
      <c r="N651" s="161"/>
      <c r="O651" s="161"/>
      <c r="P651" s="161"/>
      <c r="Q651" s="161"/>
      <c r="R651" s="161"/>
      <c r="S651" s="161"/>
      <c r="T651" s="162"/>
      <c r="AT651" s="157" t="s">
        <v>137</v>
      </c>
      <c r="AU651" s="157" t="s">
        <v>135</v>
      </c>
      <c r="AV651" s="14" t="s">
        <v>135</v>
      </c>
      <c r="AW651" s="14" t="s">
        <v>33</v>
      </c>
      <c r="AX651" s="14" t="s">
        <v>71</v>
      </c>
      <c r="AY651" s="157" t="s">
        <v>127</v>
      </c>
    </row>
    <row r="652" spans="1:65" s="14" customFormat="1">
      <c r="B652" s="156"/>
      <c r="D652" s="150" t="s">
        <v>137</v>
      </c>
      <c r="E652" s="157" t="s">
        <v>3</v>
      </c>
      <c r="F652" s="158" t="s">
        <v>836</v>
      </c>
      <c r="H652" s="159">
        <v>11.36</v>
      </c>
      <c r="L652" s="156"/>
      <c r="M652" s="160"/>
      <c r="N652" s="161"/>
      <c r="O652" s="161"/>
      <c r="P652" s="161"/>
      <c r="Q652" s="161"/>
      <c r="R652" s="161"/>
      <c r="S652" s="161"/>
      <c r="T652" s="162"/>
      <c r="AT652" s="157" t="s">
        <v>137</v>
      </c>
      <c r="AU652" s="157" t="s">
        <v>135</v>
      </c>
      <c r="AV652" s="14" t="s">
        <v>135</v>
      </c>
      <c r="AW652" s="14" t="s">
        <v>33</v>
      </c>
      <c r="AX652" s="14" t="s">
        <v>71</v>
      </c>
      <c r="AY652" s="157" t="s">
        <v>127</v>
      </c>
    </row>
    <row r="653" spans="1:65" s="15" customFormat="1">
      <c r="B653" s="163"/>
      <c r="D653" s="150" t="s">
        <v>137</v>
      </c>
      <c r="E653" s="164" t="s">
        <v>3</v>
      </c>
      <c r="F653" s="165" t="s">
        <v>142</v>
      </c>
      <c r="H653" s="166">
        <v>94.111999999999995</v>
      </c>
      <c r="L653" s="163"/>
      <c r="M653" s="167"/>
      <c r="N653" s="168"/>
      <c r="O653" s="168"/>
      <c r="P653" s="168"/>
      <c r="Q653" s="168"/>
      <c r="R653" s="168"/>
      <c r="S653" s="168"/>
      <c r="T653" s="169"/>
      <c r="AT653" s="164" t="s">
        <v>137</v>
      </c>
      <c r="AU653" s="164" t="s">
        <v>135</v>
      </c>
      <c r="AV653" s="15" t="s">
        <v>134</v>
      </c>
      <c r="AW653" s="15" t="s">
        <v>33</v>
      </c>
      <c r="AX653" s="15" t="s">
        <v>71</v>
      </c>
      <c r="AY653" s="164" t="s">
        <v>127</v>
      </c>
    </row>
    <row r="654" spans="1:65" s="14" customFormat="1">
      <c r="B654" s="156"/>
      <c r="D654" s="150" t="s">
        <v>137</v>
      </c>
      <c r="E654" s="157" t="s">
        <v>3</v>
      </c>
      <c r="F654" s="158" t="s">
        <v>837</v>
      </c>
      <c r="H654" s="159">
        <v>28.234000000000002</v>
      </c>
      <c r="L654" s="156"/>
      <c r="M654" s="160"/>
      <c r="N654" s="161"/>
      <c r="O654" s="161"/>
      <c r="P654" s="161"/>
      <c r="Q654" s="161"/>
      <c r="R654" s="161"/>
      <c r="S654" s="161"/>
      <c r="T654" s="162"/>
      <c r="AT654" s="157" t="s">
        <v>137</v>
      </c>
      <c r="AU654" s="157" t="s">
        <v>135</v>
      </c>
      <c r="AV654" s="14" t="s">
        <v>135</v>
      </c>
      <c r="AW654" s="14" t="s">
        <v>33</v>
      </c>
      <c r="AX654" s="14" t="s">
        <v>79</v>
      </c>
      <c r="AY654" s="157" t="s">
        <v>127</v>
      </c>
    </row>
    <row r="655" spans="1:65" s="2" customFormat="1" ht="36" customHeight="1">
      <c r="A655" s="31"/>
      <c r="B655" s="136"/>
      <c r="C655" s="137" t="s">
        <v>838</v>
      </c>
      <c r="D655" s="137" t="s">
        <v>129</v>
      </c>
      <c r="E655" s="138" t="s">
        <v>839</v>
      </c>
      <c r="F655" s="139" t="s">
        <v>840</v>
      </c>
      <c r="G655" s="140" t="s">
        <v>132</v>
      </c>
      <c r="H655" s="141">
        <v>28.234000000000002</v>
      </c>
      <c r="I655" s="142"/>
      <c r="J655" s="142">
        <f>ROUND(I655*H655,2)</f>
        <v>0</v>
      </c>
      <c r="K655" s="139" t="s">
        <v>621</v>
      </c>
      <c r="L655" s="32"/>
      <c r="M655" s="143" t="s">
        <v>3</v>
      </c>
      <c r="N655" s="144" t="s">
        <v>43</v>
      </c>
      <c r="O655" s="145">
        <v>1.206</v>
      </c>
      <c r="P655" s="145">
        <f>O655*H655</f>
        <v>34.050204000000001</v>
      </c>
      <c r="Q655" s="145">
        <v>1.115E-2</v>
      </c>
      <c r="R655" s="145">
        <f>Q655*H655</f>
        <v>0.31480910000000001</v>
      </c>
      <c r="S655" s="145">
        <v>0</v>
      </c>
      <c r="T655" s="146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47" t="s">
        <v>223</v>
      </c>
      <c r="AT655" s="147" t="s">
        <v>129</v>
      </c>
      <c r="AU655" s="147" t="s">
        <v>135</v>
      </c>
      <c r="AY655" s="19" t="s">
        <v>127</v>
      </c>
      <c r="BE655" s="148">
        <f>IF(N655="základní",J655,0)</f>
        <v>0</v>
      </c>
      <c r="BF655" s="148">
        <f>IF(N655="snížená",J655,0)</f>
        <v>0</v>
      </c>
      <c r="BG655" s="148">
        <f>IF(N655="zákl. přenesená",J655,0)</f>
        <v>0</v>
      </c>
      <c r="BH655" s="148">
        <f>IF(N655="sníž. přenesená",J655,0)</f>
        <v>0</v>
      </c>
      <c r="BI655" s="148">
        <f>IF(N655="nulová",J655,0)</f>
        <v>0</v>
      </c>
      <c r="BJ655" s="19" t="s">
        <v>135</v>
      </c>
      <c r="BK655" s="148">
        <f>ROUND(I655*H655,2)</f>
        <v>0</v>
      </c>
      <c r="BL655" s="19" t="s">
        <v>223</v>
      </c>
      <c r="BM655" s="147" t="s">
        <v>841</v>
      </c>
    </row>
    <row r="656" spans="1:65" s="13" customFormat="1">
      <c r="B656" s="149"/>
      <c r="D656" s="150" t="s">
        <v>137</v>
      </c>
      <c r="E656" s="151" t="s">
        <v>3</v>
      </c>
      <c r="F656" s="152" t="s">
        <v>138</v>
      </c>
      <c r="H656" s="151" t="s">
        <v>3</v>
      </c>
      <c r="L656" s="149"/>
      <c r="M656" s="153"/>
      <c r="N656" s="154"/>
      <c r="O656" s="154"/>
      <c r="P656" s="154"/>
      <c r="Q656" s="154"/>
      <c r="R656" s="154"/>
      <c r="S656" s="154"/>
      <c r="T656" s="155"/>
      <c r="AT656" s="151" t="s">
        <v>137</v>
      </c>
      <c r="AU656" s="151" t="s">
        <v>135</v>
      </c>
      <c r="AV656" s="13" t="s">
        <v>79</v>
      </c>
      <c r="AW656" s="13" t="s">
        <v>33</v>
      </c>
      <c r="AX656" s="13" t="s">
        <v>71</v>
      </c>
      <c r="AY656" s="151" t="s">
        <v>127</v>
      </c>
    </row>
    <row r="657" spans="1:65" s="13" customFormat="1">
      <c r="B657" s="149"/>
      <c r="D657" s="150" t="s">
        <v>137</v>
      </c>
      <c r="E657" s="151" t="s">
        <v>3</v>
      </c>
      <c r="F657" s="152" t="s">
        <v>834</v>
      </c>
      <c r="H657" s="151" t="s">
        <v>3</v>
      </c>
      <c r="L657" s="149"/>
      <c r="M657" s="153"/>
      <c r="N657" s="154"/>
      <c r="O657" s="154"/>
      <c r="P657" s="154"/>
      <c r="Q657" s="154"/>
      <c r="R657" s="154"/>
      <c r="S657" s="154"/>
      <c r="T657" s="155"/>
      <c r="AT657" s="151" t="s">
        <v>137</v>
      </c>
      <c r="AU657" s="151" t="s">
        <v>135</v>
      </c>
      <c r="AV657" s="13" t="s">
        <v>79</v>
      </c>
      <c r="AW657" s="13" t="s">
        <v>33</v>
      </c>
      <c r="AX657" s="13" t="s">
        <v>71</v>
      </c>
      <c r="AY657" s="151" t="s">
        <v>127</v>
      </c>
    </row>
    <row r="658" spans="1:65" s="14" customFormat="1">
      <c r="B658" s="156"/>
      <c r="D658" s="150" t="s">
        <v>137</v>
      </c>
      <c r="E658" s="157" t="s">
        <v>3</v>
      </c>
      <c r="F658" s="158" t="s">
        <v>837</v>
      </c>
      <c r="H658" s="159">
        <v>28.234000000000002</v>
      </c>
      <c r="L658" s="156"/>
      <c r="M658" s="160"/>
      <c r="N658" s="161"/>
      <c r="O658" s="161"/>
      <c r="P658" s="161"/>
      <c r="Q658" s="161"/>
      <c r="R658" s="161"/>
      <c r="S658" s="161"/>
      <c r="T658" s="162"/>
      <c r="AT658" s="157" t="s">
        <v>137</v>
      </c>
      <c r="AU658" s="157" t="s">
        <v>135</v>
      </c>
      <c r="AV658" s="14" t="s">
        <v>135</v>
      </c>
      <c r="AW658" s="14" t="s">
        <v>33</v>
      </c>
      <c r="AX658" s="14" t="s">
        <v>79</v>
      </c>
      <c r="AY658" s="157" t="s">
        <v>127</v>
      </c>
    </row>
    <row r="659" spans="1:65" s="2" customFormat="1" ht="16.5" customHeight="1">
      <c r="A659" s="31"/>
      <c r="B659" s="136"/>
      <c r="C659" s="137" t="s">
        <v>842</v>
      </c>
      <c r="D659" s="137" t="s">
        <v>129</v>
      </c>
      <c r="E659" s="138" t="s">
        <v>843</v>
      </c>
      <c r="F659" s="139" t="s">
        <v>844</v>
      </c>
      <c r="G659" s="140" t="s">
        <v>515</v>
      </c>
      <c r="H659" s="141">
        <v>4</v>
      </c>
      <c r="I659" s="142"/>
      <c r="J659" s="142">
        <f>ROUND(I659*H659,2)</f>
        <v>0</v>
      </c>
      <c r="K659" s="139" t="s">
        <v>3</v>
      </c>
      <c r="L659" s="32"/>
      <c r="M659" s="143" t="s">
        <v>3</v>
      </c>
      <c r="N659" s="144" t="s">
        <v>43</v>
      </c>
      <c r="O659" s="145">
        <v>0</v>
      </c>
      <c r="P659" s="145">
        <f>O659*H659</f>
        <v>0</v>
      </c>
      <c r="Q659" s="145">
        <v>0</v>
      </c>
      <c r="R659" s="145">
        <f>Q659*H659</f>
        <v>0</v>
      </c>
      <c r="S659" s="145">
        <v>0</v>
      </c>
      <c r="T659" s="146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47" t="s">
        <v>223</v>
      </c>
      <c r="AT659" s="147" t="s">
        <v>129</v>
      </c>
      <c r="AU659" s="147" t="s">
        <v>135</v>
      </c>
      <c r="AY659" s="19" t="s">
        <v>127</v>
      </c>
      <c r="BE659" s="148">
        <f>IF(N659="základní",J659,0)</f>
        <v>0</v>
      </c>
      <c r="BF659" s="148">
        <f>IF(N659="snížená",J659,0)</f>
        <v>0</v>
      </c>
      <c r="BG659" s="148">
        <f>IF(N659="zákl. přenesená",J659,0)</f>
        <v>0</v>
      </c>
      <c r="BH659" s="148">
        <f>IF(N659="sníž. přenesená",J659,0)</f>
        <v>0</v>
      </c>
      <c r="BI659" s="148">
        <f>IF(N659="nulová",J659,0)</f>
        <v>0</v>
      </c>
      <c r="BJ659" s="19" t="s">
        <v>135</v>
      </c>
      <c r="BK659" s="148">
        <f>ROUND(I659*H659,2)</f>
        <v>0</v>
      </c>
      <c r="BL659" s="19" t="s">
        <v>223</v>
      </c>
      <c r="BM659" s="147" t="s">
        <v>845</v>
      </c>
    </row>
    <row r="660" spans="1:65" s="13" customFormat="1">
      <c r="B660" s="149"/>
      <c r="D660" s="150" t="s">
        <v>137</v>
      </c>
      <c r="E660" s="151" t="s">
        <v>3</v>
      </c>
      <c r="F660" s="152" t="s">
        <v>138</v>
      </c>
      <c r="H660" s="151" t="s">
        <v>3</v>
      </c>
      <c r="L660" s="149"/>
      <c r="M660" s="153"/>
      <c r="N660" s="154"/>
      <c r="O660" s="154"/>
      <c r="P660" s="154"/>
      <c r="Q660" s="154"/>
      <c r="R660" s="154"/>
      <c r="S660" s="154"/>
      <c r="T660" s="155"/>
      <c r="AT660" s="151" t="s">
        <v>137</v>
      </c>
      <c r="AU660" s="151" t="s">
        <v>135</v>
      </c>
      <c r="AV660" s="13" t="s">
        <v>79</v>
      </c>
      <c r="AW660" s="13" t="s">
        <v>33</v>
      </c>
      <c r="AX660" s="13" t="s">
        <v>71</v>
      </c>
      <c r="AY660" s="151" t="s">
        <v>127</v>
      </c>
    </row>
    <row r="661" spans="1:65" s="14" customFormat="1">
      <c r="B661" s="156"/>
      <c r="D661" s="150" t="s">
        <v>137</v>
      </c>
      <c r="E661" s="157" t="s">
        <v>3</v>
      </c>
      <c r="F661" s="158" t="s">
        <v>846</v>
      </c>
      <c r="H661" s="159">
        <v>4</v>
      </c>
      <c r="L661" s="156"/>
      <c r="M661" s="160"/>
      <c r="N661" s="161"/>
      <c r="O661" s="161"/>
      <c r="P661" s="161"/>
      <c r="Q661" s="161"/>
      <c r="R661" s="161"/>
      <c r="S661" s="161"/>
      <c r="T661" s="162"/>
      <c r="AT661" s="157" t="s">
        <v>137</v>
      </c>
      <c r="AU661" s="157" t="s">
        <v>135</v>
      </c>
      <c r="AV661" s="14" t="s">
        <v>135</v>
      </c>
      <c r="AW661" s="14" t="s">
        <v>33</v>
      </c>
      <c r="AX661" s="14" t="s">
        <v>79</v>
      </c>
      <c r="AY661" s="157" t="s">
        <v>127</v>
      </c>
    </row>
    <row r="662" spans="1:65" s="2" customFormat="1" ht="36" customHeight="1">
      <c r="A662" s="31"/>
      <c r="B662" s="136"/>
      <c r="C662" s="137" t="s">
        <v>847</v>
      </c>
      <c r="D662" s="137" t="s">
        <v>129</v>
      </c>
      <c r="E662" s="138" t="s">
        <v>848</v>
      </c>
      <c r="F662" s="139" t="s">
        <v>849</v>
      </c>
      <c r="G662" s="140" t="s">
        <v>728</v>
      </c>
      <c r="H662" s="141">
        <v>379.64699999999999</v>
      </c>
      <c r="I662" s="142"/>
      <c r="J662" s="142">
        <f>ROUND(I662*H662,2)</f>
        <v>0</v>
      </c>
      <c r="K662" s="139" t="s">
        <v>133</v>
      </c>
      <c r="L662" s="32"/>
      <c r="M662" s="143" t="s">
        <v>3</v>
      </c>
      <c r="N662" s="144" t="s">
        <v>43</v>
      </c>
      <c r="O662" s="145">
        <v>0</v>
      </c>
      <c r="P662" s="145">
        <f>O662*H662</f>
        <v>0</v>
      </c>
      <c r="Q662" s="145">
        <v>0</v>
      </c>
      <c r="R662" s="145">
        <f>Q662*H662</f>
        <v>0</v>
      </c>
      <c r="S662" s="145">
        <v>0</v>
      </c>
      <c r="T662" s="146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47" t="s">
        <v>223</v>
      </c>
      <c r="AT662" s="147" t="s">
        <v>129</v>
      </c>
      <c r="AU662" s="147" t="s">
        <v>135</v>
      </c>
      <c r="AY662" s="19" t="s">
        <v>127</v>
      </c>
      <c r="BE662" s="148">
        <f>IF(N662="základní",J662,0)</f>
        <v>0</v>
      </c>
      <c r="BF662" s="148">
        <f>IF(N662="snížená",J662,0)</f>
        <v>0</v>
      </c>
      <c r="BG662" s="148">
        <f>IF(N662="zákl. přenesená",J662,0)</f>
        <v>0</v>
      </c>
      <c r="BH662" s="148">
        <f>IF(N662="sníž. přenesená",J662,0)</f>
        <v>0</v>
      </c>
      <c r="BI662" s="148">
        <f>IF(N662="nulová",J662,0)</f>
        <v>0</v>
      </c>
      <c r="BJ662" s="19" t="s">
        <v>135</v>
      </c>
      <c r="BK662" s="148">
        <f>ROUND(I662*H662,2)</f>
        <v>0</v>
      </c>
      <c r="BL662" s="19" t="s">
        <v>223</v>
      </c>
      <c r="BM662" s="147" t="s">
        <v>850</v>
      </c>
    </row>
    <row r="663" spans="1:65" s="12" customFormat="1" ht="22.9" customHeight="1">
      <c r="B663" s="124"/>
      <c r="D663" s="125" t="s">
        <v>70</v>
      </c>
      <c r="E663" s="134" t="s">
        <v>851</v>
      </c>
      <c r="F663" s="134" t="s">
        <v>852</v>
      </c>
      <c r="J663" s="135">
        <f>BK663</f>
        <v>0</v>
      </c>
      <c r="L663" s="124"/>
      <c r="M663" s="128"/>
      <c r="N663" s="129"/>
      <c r="O663" s="129"/>
      <c r="P663" s="130">
        <f>SUM(P664:P722)</f>
        <v>141.01004699999999</v>
      </c>
      <c r="Q663" s="129"/>
      <c r="R663" s="130">
        <f>SUM(R664:R722)</f>
        <v>0.54677292859999993</v>
      </c>
      <c r="S663" s="129"/>
      <c r="T663" s="131">
        <f>SUM(T664:T722)</f>
        <v>0.64762450000000005</v>
      </c>
      <c r="AR663" s="125" t="s">
        <v>135</v>
      </c>
      <c r="AT663" s="132" t="s">
        <v>70</v>
      </c>
      <c r="AU663" s="132" t="s">
        <v>79</v>
      </c>
      <c r="AY663" s="125" t="s">
        <v>127</v>
      </c>
      <c r="BK663" s="133">
        <f>SUM(BK664:BK722)</f>
        <v>0</v>
      </c>
    </row>
    <row r="664" spans="1:65" s="2" customFormat="1" ht="24" customHeight="1">
      <c r="A664" s="31"/>
      <c r="B664" s="136"/>
      <c r="C664" s="137" t="s">
        <v>853</v>
      </c>
      <c r="D664" s="137" t="s">
        <v>129</v>
      </c>
      <c r="E664" s="138" t="s">
        <v>854</v>
      </c>
      <c r="F664" s="139" t="s">
        <v>855</v>
      </c>
      <c r="G664" s="140" t="s">
        <v>132</v>
      </c>
      <c r="H664" s="141">
        <v>6.5250000000000004</v>
      </c>
      <c r="I664" s="142"/>
      <c r="J664" s="142">
        <f>ROUND(I664*H664,2)</f>
        <v>0</v>
      </c>
      <c r="K664" s="139" t="s">
        <v>133</v>
      </c>
      <c r="L664" s="32"/>
      <c r="M664" s="143" t="s">
        <v>3</v>
      </c>
      <c r="N664" s="144" t="s">
        <v>43</v>
      </c>
      <c r="O664" s="145">
        <v>0.36</v>
      </c>
      <c r="P664" s="145">
        <f>O664*H664</f>
        <v>2.3490000000000002</v>
      </c>
      <c r="Q664" s="145">
        <v>0</v>
      </c>
      <c r="R664" s="145">
        <f>Q664*H664</f>
        <v>0</v>
      </c>
      <c r="S664" s="145">
        <v>5.94E-3</v>
      </c>
      <c r="T664" s="146">
        <f>S664*H664</f>
        <v>3.8758500000000001E-2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47" t="s">
        <v>223</v>
      </c>
      <c r="AT664" s="147" t="s">
        <v>129</v>
      </c>
      <c r="AU664" s="147" t="s">
        <v>135</v>
      </c>
      <c r="AY664" s="19" t="s">
        <v>127</v>
      </c>
      <c r="BE664" s="148">
        <f>IF(N664="základní",J664,0)</f>
        <v>0</v>
      </c>
      <c r="BF664" s="148">
        <f>IF(N664="snížená",J664,0)</f>
        <v>0</v>
      </c>
      <c r="BG664" s="148">
        <f>IF(N664="zákl. přenesená",J664,0)</f>
        <v>0</v>
      </c>
      <c r="BH664" s="148">
        <f>IF(N664="sníž. přenesená",J664,0)</f>
        <v>0</v>
      </c>
      <c r="BI664" s="148">
        <f>IF(N664="nulová",J664,0)</f>
        <v>0</v>
      </c>
      <c r="BJ664" s="19" t="s">
        <v>135</v>
      </c>
      <c r="BK664" s="148">
        <f>ROUND(I664*H664,2)</f>
        <v>0</v>
      </c>
      <c r="BL664" s="19" t="s">
        <v>223</v>
      </c>
      <c r="BM664" s="147" t="s">
        <v>856</v>
      </c>
    </row>
    <row r="665" spans="1:65" s="13" customFormat="1">
      <c r="B665" s="149"/>
      <c r="D665" s="150" t="s">
        <v>137</v>
      </c>
      <c r="E665" s="151" t="s">
        <v>3</v>
      </c>
      <c r="F665" s="152" t="s">
        <v>138</v>
      </c>
      <c r="H665" s="151" t="s">
        <v>3</v>
      </c>
      <c r="L665" s="149"/>
      <c r="M665" s="153"/>
      <c r="N665" s="154"/>
      <c r="O665" s="154"/>
      <c r="P665" s="154"/>
      <c r="Q665" s="154"/>
      <c r="R665" s="154"/>
      <c r="S665" s="154"/>
      <c r="T665" s="155"/>
      <c r="AT665" s="151" t="s">
        <v>137</v>
      </c>
      <c r="AU665" s="151" t="s">
        <v>135</v>
      </c>
      <c r="AV665" s="13" t="s">
        <v>79</v>
      </c>
      <c r="AW665" s="13" t="s">
        <v>33</v>
      </c>
      <c r="AX665" s="13" t="s">
        <v>71</v>
      </c>
      <c r="AY665" s="151" t="s">
        <v>127</v>
      </c>
    </row>
    <row r="666" spans="1:65" s="14" customFormat="1">
      <c r="B666" s="156"/>
      <c r="D666" s="150" t="s">
        <v>137</v>
      </c>
      <c r="E666" s="157" t="s">
        <v>3</v>
      </c>
      <c r="F666" s="158" t="s">
        <v>857</v>
      </c>
      <c r="H666" s="159">
        <v>5.625</v>
      </c>
      <c r="L666" s="156"/>
      <c r="M666" s="160"/>
      <c r="N666" s="161"/>
      <c r="O666" s="161"/>
      <c r="P666" s="161"/>
      <c r="Q666" s="161"/>
      <c r="R666" s="161"/>
      <c r="S666" s="161"/>
      <c r="T666" s="162"/>
      <c r="AT666" s="157" t="s">
        <v>137</v>
      </c>
      <c r="AU666" s="157" t="s">
        <v>135</v>
      </c>
      <c r="AV666" s="14" t="s">
        <v>135</v>
      </c>
      <c r="AW666" s="14" t="s">
        <v>33</v>
      </c>
      <c r="AX666" s="14" t="s">
        <v>71</v>
      </c>
      <c r="AY666" s="157" t="s">
        <v>127</v>
      </c>
    </row>
    <row r="667" spans="1:65" s="14" customFormat="1">
      <c r="B667" s="156"/>
      <c r="D667" s="150" t="s">
        <v>137</v>
      </c>
      <c r="E667" s="157" t="s">
        <v>3</v>
      </c>
      <c r="F667" s="158" t="s">
        <v>858</v>
      </c>
      <c r="H667" s="159">
        <v>0.9</v>
      </c>
      <c r="L667" s="156"/>
      <c r="M667" s="160"/>
      <c r="N667" s="161"/>
      <c r="O667" s="161"/>
      <c r="P667" s="161"/>
      <c r="Q667" s="161"/>
      <c r="R667" s="161"/>
      <c r="S667" s="161"/>
      <c r="T667" s="162"/>
      <c r="AT667" s="157" t="s">
        <v>137</v>
      </c>
      <c r="AU667" s="157" t="s">
        <v>135</v>
      </c>
      <c r="AV667" s="14" t="s">
        <v>135</v>
      </c>
      <c r="AW667" s="14" t="s">
        <v>33</v>
      </c>
      <c r="AX667" s="14" t="s">
        <v>71</v>
      </c>
      <c r="AY667" s="157" t="s">
        <v>127</v>
      </c>
    </row>
    <row r="668" spans="1:65" s="15" customFormat="1">
      <c r="B668" s="163"/>
      <c r="D668" s="150" t="s">
        <v>137</v>
      </c>
      <c r="E668" s="164" t="s">
        <v>3</v>
      </c>
      <c r="F668" s="165" t="s">
        <v>142</v>
      </c>
      <c r="H668" s="166">
        <v>6.5250000000000004</v>
      </c>
      <c r="L668" s="163"/>
      <c r="M668" s="167"/>
      <c r="N668" s="168"/>
      <c r="O668" s="168"/>
      <c r="P668" s="168"/>
      <c r="Q668" s="168"/>
      <c r="R668" s="168"/>
      <c r="S668" s="168"/>
      <c r="T668" s="169"/>
      <c r="AT668" s="164" t="s">
        <v>137</v>
      </c>
      <c r="AU668" s="164" t="s">
        <v>135</v>
      </c>
      <c r="AV668" s="15" t="s">
        <v>134</v>
      </c>
      <c r="AW668" s="15" t="s">
        <v>33</v>
      </c>
      <c r="AX668" s="15" t="s">
        <v>79</v>
      </c>
      <c r="AY668" s="164" t="s">
        <v>127</v>
      </c>
    </row>
    <row r="669" spans="1:65" s="2" customFormat="1" ht="24" customHeight="1">
      <c r="A669" s="31"/>
      <c r="B669" s="136"/>
      <c r="C669" s="137" t="s">
        <v>859</v>
      </c>
      <c r="D669" s="137" t="s">
        <v>129</v>
      </c>
      <c r="E669" s="138" t="s">
        <v>860</v>
      </c>
      <c r="F669" s="139" t="s">
        <v>861</v>
      </c>
      <c r="G669" s="140" t="s">
        <v>275</v>
      </c>
      <c r="H669" s="141">
        <v>3</v>
      </c>
      <c r="I669" s="142"/>
      <c r="J669" s="142">
        <f>ROUND(I669*H669,2)</f>
        <v>0</v>
      </c>
      <c r="K669" s="139" t="s">
        <v>133</v>
      </c>
      <c r="L669" s="32"/>
      <c r="M669" s="143" t="s">
        <v>3</v>
      </c>
      <c r="N669" s="144" t="s">
        <v>43</v>
      </c>
      <c r="O669" s="145">
        <v>0.104</v>
      </c>
      <c r="P669" s="145">
        <f>O669*H669</f>
        <v>0.312</v>
      </c>
      <c r="Q669" s="145">
        <v>0</v>
      </c>
      <c r="R669" s="145">
        <f>Q669*H669</f>
        <v>0</v>
      </c>
      <c r="S669" s="145">
        <v>1.6999999999999999E-3</v>
      </c>
      <c r="T669" s="146">
        <f>S669*H669</f>
        <v>5.0999999999999995E-3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47" t="s">
        <v>223</v>
      </c>
      <c r="AT669" s="147" t="s">
        <v>129</v>
      </c>
      <c r="AU669" s="147" t="s">
        <v>135</v>
      </c>
      <c r="AY669" s="19" t="s">
        <v>127</v>
      </c>
      <c r="BE669" s="148">
        <f>IF(N669="základní",J669,0)</f>
        <v>0</v>
      </c>
      <c r="BF669" s="148">
        <f>IF(N669="snížená",J669,0)</f>
        <v>0</v>
      </c>
      <c r="BG669" s="148">
        <f>IF(N669="zákl. přenesená",J669,0)</f>
        <v>0</v>
      </c>
      <c r="BH669" s="148">
        <f>IF(N669="sníž. přenesená",J669,0)</f>
        <v>0</v>
      </c>
      <c r="BI669" s="148">
        <f>IF(N669="nulová",J669,0)</f>
        <v>0</v>
      </c>
      <c r="BJ669" s="19" t="s">
        <v>135</v>
      </c>
      <c r="BK669" s="148">
        <f>ROUND(I669*H669,2)</f>
        <v>0</v>
      </c>
      <c r="BL669" s="19" t="s">
        <v>223</v>
      </c>
      <c r="BM669" s="147" t="s">
        <v>862</v>
      </c>
    </row>
    <row r="670" spans="1:65" s="13" customFormat="1">
      <c r="B670" s="149"/>
      <c r="D670" s="150" t="s">
        <v>137</v>
      </c>
      <c r="E670" s="151" t="s">
        <v>3</v>
      </c>
      <c r="F670" s="152" t="s">
        <v>138</v>
      </c>
      <c r="H670" s="151" t="s">
        <v>3</v>
      </c>
      <c r="L670" s="149"/>
      <c r="M670" s="153"/>
      <c r="N670" s="154"/>
      <c r="O670" s="154"/>
      <c r="P670" s="154"/>
      <c r="Q670" s="154"/>
      <c r="R670" s="154"/>
      <c r="S670" s="154"/>
      <c r="T670" s="155"/>
      <c r="AT670" s="151" t="s">
        <v>137</v>
      </c>
      <c r="AU670" s="151" t="s">
        <v>135</v>
      </c>
      <c r="AV670" s="13" t="s">
        <v>79</v>
      </c>
      <c r="AW670" s="13" t="s">
        <v>33</v>
      </c>
      <c r="AX670" s="13" t="s">
        <v>71</v>
      </c>
      <c r="AY670" s="151" t="s">
        <v>127</v>
      </c>
    </row>
    <row r="671" spans="1:65" s="14" customFormat="1">
      <c r="B671" s="156"/>
      <c r="D671" s="150" t="s">
        <v>137</v>
      </c>
      <c r="E671" s="157" t="s">
        <v>3</v>
      </c>
      <c r="F671" s="158" t="s">
        <v>863</v>
      </c>
      <c r="H671" s="159">
        <v>3</v>
      </c>
      <c r="L671" s="156"/>
      <c r="M671" s="160"/>
      <c r="N671" s="161"/>
      <c r="O671" s="161"/>
      <c r="P671" s="161"/>
      <c r="Q671" s="161"/>
      <c r="R671" s="161"/>
      <c r="S671" s="161"/>
      <c r="T671" s="162"/>
      <c r="AT671" s="157" t="s">
        <v>137</v>
      </c>
      <c r="AU671" s="157" t="s">
        <v>135</v>
      </c>
      <c r="AV671" s="14" t="s">
        <v>135</v>
      </c>
      <c r="AW671" s="14" t="s">
        <v>33</v>
      </c>
      <c r="AX671" s="14" t="s">
        <v>79</v>
      </c>
      <c r="AY671" s="157" t="s">
        <v>127</v>
      </c>
    </row>
    <row r="672" spans="1:65" s="2" customFormat="1" ht="24" customHeight="1">
      <c r="A672" s="31"/>
      <c r="B672" s="136"/>
      <c r="C672" s="137" t="s">
        <v>864</v>
      </c>
      <c r="D672" s="137" t="s">
        <v>129</v>
      </c>
      <c r="E672" s="138" t="s">
        <v>865</v>
      </c>
      <c r="F672" s="139" t="s">
        <v>866</v>
      </c>
      <c r="G672" s="140" t="s">
        <v>275</v>
      </c>
      <c r="H672" s="141">
        <v>3.75</v>
      </c>
      <c r="I672" s="142"/>
      <c r="J672" s="142">
        <f>ROUND(I672*H672,2)</f>
        <v>0</v>
      </c>
      <c r="K672" s="139" t="s">
        <v>133</v>
      </c>
      <c r="L672" s="32"/>
      <c r="M672" s="143" t="s">
        <v>3</v>
      </c>
      <c r="N672" s="144" t="s">
        <v>43</v>
      </c>
      <c r="O672" s="145">
        <v>7.8E-2</v>
      </c>
      <c r="P672" s="145">
        <f>O672*H672</f>
        <v>0.29249999999999998</v>
      </c>
      <c r="Q672" s="145">
        <v>0</v>
      </c>
      <c r="R672" s="145">
        <f>Q672*H672</f>
        <v>0</v>
      </c>
      <c r="S672" s="145">
        <v>1.7700000000000001E-3</v>
      </c>
      <c r="T672" s="146">
        <f>S672*H672</f>
        <v>6.6375000000000002E-3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47" t="s">
        <v>223</v>
      </c>
      <c r="AT672" s="147" t="s">
        <v>129</v>
      </c>
      <c r="AU672" s="147" t="s">
        <v>135</v>
      </c>
      <c r="AY672" s="19" t="s">
        <v>127</v>
      </c>
      <c r="BE672" s="148">
        <f>IF(N672="základní",J672,0)</f>
        <v>0</v>
      </c>
      <c r="BF672" s="148">
        <f>IF(N672="snížená",J672,0)</f>
        <v>0</v>
      </c>
      <c r="BG672" s="148">
        <f>IF(N672="zákl. přenesená",J672,0)</f>
        <v>0</v>
      </c>
      <c r="BH672" s="148">
        <f>IF(N672="sníž. přenesená",J672,0)</f>
        <v>0</v>
      </c>
      <c r="BI672" s="148">
        <f>IF(N672="nulová",J672,0)</f>
        <v>0</v>
      </c>
      <c r="BJ672" s="19" t="s">
        <v>135</v>
      </c>
      <c r="BK672" s="148">
        <f>ROUND(I672*H672,2)</f>
        <v>0</v>
      </c>
      <c r="BL672" s="19" t="s">
        <v>223</v>
      </c>
      <c r="BM672" s="147" t="s">
        <v>867</v>
      </c>
    </row>
    <row r="673" spans="1:65" s="13" customFormat="1">
      <c r="B673" s="149"/>
      <c r="D673" s="150" t="s">
        <v>137</v>
      </c>
      <c r="E673" s="151" t="s">
        <v>3</v>
      </c>
      <c r="F673" s="152" t="s">
        <v>138</v>
      </c>
      <c r="H673" s="151" t="s">
        <v>3</v>
      </c>
      <c r="L673" s="149"/>
      <c r="M673" s="153"/>
      <c r="N673" s="154"/>
      <c r="O673" s="154"/>
      <c r="P673" s="154"/>
      <c r="Q673" s="154"/>
      <c r="R673" s="154"/>
      <c r="S673" s="154"/>
      <c r="T673" s="155"/>
      <c r="AT673" s="151" t="s">
        <v>137</v>
      </c>
      <c r="AU673" s="151" t="s">
        <v>135</v>
      </c>
      <c r="AV673" s="13" t="s">
        <v>79</v>
      </c>
      <c r="AW673" s="13" t="s">
        <v>33</v>
      </c>
      <c r="AX673" s="13" t="s">
        <v>71</v>
      </c>
      <c r="AY673" s="151" t="s">
        <v>127</v>
      </c>
    </row>
    <row r="674" spans="1:65" s="14" customFormat="1">
      <c r="B674" s="156"/>
      <c r="D674" s="150" t="s">
        <v>137</v>
      </c>
      <c r="E674" s="157" t="s">
        <v>3</v>
      </c>
      <c r="F674" s="158" t="s">
        <v>868</v>
      </c>
      <c r="H674" s="159">
        <v>3.75</v>
      </c>
      <c r="L674" s="156"/>
      <c r="M674" s="160"/>
      <c r="N674" s="161"/>
      <c r="O674" s="161"/>
      <c r="P674" s="161"/>
      <c r="Q674" s="161"/>
      <c r="R674" s="161"/>
      <c r="S674" s="161"/>
      <c r="T674" s="162"/>
      <c r="AT674" s="157" t="s">
        <v>137</v>
      </c>
      <c r="AU674" s="157" t="s">
        <v>135</v>
      </c>
      <c r="AV674" s="14" t="s">
        <v>135</v>
      </c>
      <c r="AW674" s="14" t="s">
        <v>33</v>
      </c>
      <c r="AX674" s="14" t="s">
        <v>79</v>
      </c>
      <c r="AY674" s="157" t="s">
        <v>127</v>
      </c>
    </row>
    <row r="675" spans="1:65" s="2" customFormat="1" ht="24" customHeight="1">
      <c r="A675" s="31"/>
      <c r="B675" s="136"/>
      <c r="C675" s="137" t="s">
        <v>869</v>
      </c>
      <c r="D675" s="137" t="s">
        <v>129</v>
      </c>
      <c r="E675" s="138" t="s">
        <v>870</v>
      </c>
      <c r="F675" s="139" t="s">
        <v>871</v>
      </c>
      <c r="G675" s="140" t="s">
        <v>275</v>
      </c>
      <c r="H675" s="141">
        <v>144.6</v>
      </c>
      <c r="I675" s="142"/>
      <c r="J675" s="142">
        <f>ROUND(I675*H675,2)</f>
        <v>0</v>
      </c>
      <c r="K675" s="139" t="s">
        <v>133</v>
      </c>
      <c r="L675" s="32"/>
      <c r="M675" s="143" t="s">
        <v>3</v>
      </c>
      <c r="N675" s="144" t="s">
        <v>43</v>
      </c>
      <c r="O675" s="145">
        <v>0.19500000000000001</v>
      </c>
      <c r="P675" s="145">
        <f>O675*H675</f>
        <v>28.196999999999999</v>
      </c>
      <c r="Q675" s="145">
        <v>0</v>
      </c>
      <c r="R675" s="145">
        <f>Q675*H675</f>
        <v>0</v>
      </c>
      <c r="S675" s="145">
        <v>1.67E-3</v>
      </c>
      <c r="T675" s="146">
        <f>S675*H675</f>
        <v>0.241482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47" t="s">
        <v>223</v>
      </c>
      <c r="AT675" s="147" t="s">
        <v>129</v>
      </c>
      <c r="AU675" s="147" t="s">
        <v>135</v>
      </c>
      <c r="AY675" s="19" t="s">
        <v>127</v>
      </c>
      <c r="BE675" s="148">
        <f>IF(N675="základní",J675,0)</f>
        <v>0</v>
      </c>
      <c r="BF675" s="148">
        <f>IF(N675="snížená",J675,0)</f>
        <v>0</v>
      </c>
      <c r="BG675" s="148">
        <f>IF(N675="zákl. přenesená",J675,0)</f>
        <v>0</v>
      </c>
      <c r="BH675" s="148">
        <f>IF(N675="sníž. přenesená",J675,0)</f>
        <v>0</v>
      </c>
      <c r="BI675" s="148">
        <f>IF(N675="nulová",J675,0)</f>
        <v>0</v>
      </c>
      <c r="BJ675" s="19" t="s">
        <v>135</v>
      </c>
      <c r="BK675" s="148">
        <f>ROUND(I675*H675,2)</f>
        <v>0</v>
      </c>
      <c r="BL675" s="19" t="s">
        <v>223</v>
      </c>
      <c r="BM675" s="147" t="s">
        <v>872</v>
      </c>
    </row>
    <row r="676" spans="1:65" s="13" customFormat="1">
      <c r="B676" s="149"/>
      <c r="D676" s="150" t="s">
        <v>137</v>
      </c>
      <c r="E676" s="151" t="s">
        <v>3</v>
      </c>
      <c r="F676" s="152" t="s">
        <v>138</v>
      </c>
      <c r="H676" s="151" t="s">
        <v>3</v>
      </c>
      <c r="L676" s="149"/>
      <c r="M676" s="153"/>
      <c r="N676" s="154"/>
      <c r="O676" s="154"/>
      <c r="P676" s="154"/>
      <c r="Q676" s="154"/>
      <c r="R676" s="154"/>
      <c r="S676" s="154"/>
      <c r="T676" s="155"/>
      <c r="AT676" s="151" t="s">
        <v>137</v>
      </c>
      <c r="AU676" s="151" t="s">
        <v>135</v>
      </c>
      <c r="AV676" s="13" t="s">
        <v>79</v>
      </c>
      <c r="AW676" s="13" t="s">
        <v>33</v>
      </c>
      <c r="AX676" s="13" t="s">
        <v>71</v>
      </c>
      <c r="AY676" s="151" t="s">
        <v>127</v>
      </c>
    </row>
    <row r="677" spans="1:65" s="14" customFormat="1">
      <c r="B677" s="156"/>
      <c r="D677" s="150" t="s">
        <v>137</v>
      </c>
      <c r="E677" s="157" t="s">
        <v>3</v>
      </c>
      <c r="F677" s="158" t="s">
        <v>873</v>
      </c>
      <c r="H677" s="159">
        <v>144.6</v>
      </c>
      <c r="L677" s="156"/>
      <c r="M677" s="160"/>
      <c r="N677" s="161"/>
      <c r="O677" s="161"/>
      <c r="P677" s="161"/>
      <c r="Q677" s="161"/>
      <c r="R677" s="161"/>
      <c r="S677" s="161"/>
      <c r="T677" s="162"/>
      <c r="AT677" s="157" t="s">
        <v>137</v>
      </c>
      <c r="AU677" s="157" t="s">
        <v>135</v>
      </c>
      <c r="AV677" s="14" t="s">
        <v>135</v>
      </c>
      <c r="AW677" s="14" t="s">
        <v>33</v>
      </c>
      <c r="AX677" s="14" t="s">
        <v>79</v>
      </c>
      <c r="AY677" s="157" t="s">
        <v>127</v>
      </c>
    </row>
    <row r="678" spans="1:65" s="2" customFormat="1" ht="24" customHeight="1">
      <c r="A678" s="31"/>
      <c r="B678" s="136"/>
      <c r="C678" s="137" t="s">
        <v>874</v>
      </c>
      <c r="D678" s="137" t="s">
        <v>129</v>
      </c>
      <c r="E678" s="138" t="s">
        <v>875</v>
      </c>
      <c r="F678" s="139" t="s">
        <v>876</v>
      </c>
      <c r="G678" s="140" t="s">
        <v>275</v>
      </c>
      <c r="H678" s="141">
        <v>3.75</v>
      </c>
      <c r="I678" s="142"/>
      <c r="J678" s="142">
        <f>ROUND(I678*H678,2)</f>
        <v>0</v>
      </c>
      <c r="K678" s="139" t="s">
        <v>621</v>
      </c>
      <c r="L678" s="32"/>
      <c r="M678" s="143" t="s">
        <v>3</v>
      </c>
      <c r="N678" s="144" t="s">
        <v>43</v>
      </c>
      <c r="O678" s="145">
        <v>0.17899999999999999</v>
      </c>
      <c r="P678" s="145">
        <f>O678*H678</f>
        <v>0.67125000000000001</v>
      </c>
      <c r="Q678" s="145">
        <v>0</v>
      </c>
      <c r="R678" s="145">
        <f>Q678*H678</f>
        <v>0</v>
      </c>
      <c r="S678" s="145">
        <v>1.75E-3</v>
      </c>
      <c r="T678" s="146">
        <f>S678*H678</f>
        <v>6.5624999999999998E-3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47" t="s">
        <v>223</v>
      </c>
      <c r="AT678" s="147" t="s">
        <v>129</v>
      </c>
      <c r="AU678" s="147" t="s">
        <v>135</v>
      </c>
      <c r="AY678" s="19" t="s">
        <v>127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9" t="s">
        <v>135</v>
      </c>
      <c r="BK678" s="148">
        <f>ROUND(I678*H678,2)</f>
        <v>0</v>
      </c>
      <c r="BL678" s="19" t="s">
        <v>223</v>
      </c>
      <c r="BM678" s="147" t="s">
        <v>877</v>
      </c>
    </row>
    <row r="679" spans="1:65" s="13" customFormat="1">
      <c r="B679" s="149"/>
      <c r="D679" s="150" t="s">
        <v>137</v>
      </c>
      <c r="E679" s="151" t="s">
        <v>3</v>
      </c>
      <c r="F679" s="152" t="s">
        <v>138</v>
      </c>
      <c r="H679" s="151" t="s">
        <v>3</v>
      </c>
      <c r="L679" s="149"/>
      <c r="M679" s="153"/>
      <c r="N679" s="154"/>
      <c r="O679" s="154"/>
      <c r="P679" s="154"/>
      <c r="Q679" s="154"/>
      <c r="R679" s="154"/>
      <c r="S679" s="154"/>
      <c r="T679" s="155"/>
      <c r="AT679" s="151" t="s">
        <v>137</v>
      </c>
      <c r="AU679" s="151" t="s">
        <v>135</v>
      </c>
      <c r="AV679" s="13" t="s">
        <v>79</v>
      </c>
      <c r="AW679" s="13" t="s">
        <v>33</v>
      </c>
      <c r="AX679" s="13" t="s">
        <v>71</v>
      </c>
      <c r="AY679" s="151" t="s">
        <v>127</v>
      </c>
    </row>
    <row r="680" spans="1:65" s="14" customFormat="1">
      <c r="B680" s="156"/>
      <c r="D680" s="150" t="s">
        <v>137</v>
      </c>
      <c r="E680" s="157" t="s">
        <v>3</v>
      </c>
      <c r="F680" s="158" t="s">
        <v>878</v>
      </c>
      <c r="H680" s="159">
        <v>3.75</v>
      </c>
      <c r="L680" s="156"/>
      <c r="M680" s="160"/>
      <c r="N680" s="161"/>
      <c r="O680" s="161"/>
      <c r="P680" s="161"/>
      <c r="Q680" s="161"/>
      <c r="R680" s="161"/>
      <c r="S680" s="161"/>
      <c r="T680" s="162"/>
      <c r="AT680" s="157" t="s">
        <v>137</v>
      </c>
      <c r="AU680" s="157" t="s">
        <v>135</v>
      </c>
      <c r="AV680" s="14" t="s">
        <v>135</v>
      </c>
      <c r="AW680" s="14" t="s">
        <v>33</v>
      </c>
      <c r="AX680" s="14" t="s">
        <v>79</v>
      </c>
      <c r="AY680" s="157" t="s">
        <v>127</v>
      </c>
    </row>
    <row r="681" spans="1:65" s="2" customFormat="1" ht="24" customHeight="1">
      <c r="A681" s="31"/>
      <c r="B681" s="136"/>
      <c r="C681" s="137" t="s">
        <v>879</v>
      </c>
      <c r="D681" s="137" t="s">
        <v>129</v>
      </c>
      <c r="E681" s="138" t="s">
        <v>880</v>
      </c>
      <c r="F681" s="139" t="s">
        <v>881</v>
      </c>
      <c r="G681" s="140" t="s">
        <v>275</v>
      </c>
      <c r="H681" s="141">
        <v>49.25</v>
      </c>
      <c r="I681" s="142"/>
      <c r="J681" s="142">
        <f>ROUND(I681*H681,2)</f>
        <v>0</v>
      </c>
      <c r="K681" s="139" t="s">
        <v>133</v>
      </c>
      <c r="L681" s="32"/>
      <c r="M681" s="143" t="s">
        <v>3</v>
      </c>
      <c r="N681" s="144" t="s">
        <v>43</v>
      </c>
      <c r="O681" s="145">
        <v>0.189</v>
      </c>
      <c r="P681" s="145">
        <f>O681*H681</f>
        <v>9.3082499999999992</v>
      </c>
      <c r="Q681" s="145">
        <v>0</v>
      </c>
      <c r="R681" s="145">
        <f>Q681*H681</f>
        <v>0</v>
      </c>
      <c r="S681" s="145">
        <v>2.5999999999999999E-3</v>
      </c>
      <c r="T681" s="146">
        <f>S681*H681</f>
        <v>0.12805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47" t="s">
        <v>223</v>
      </c>
      <c r="AT681" s="147" t="s">
        <v>129</v>
      </c>
      <c r="AU681" s="147" t="s">
        <v>135</v>
      </c>
      <c r="AY681" s="19" t="s">
        <v>127</v>
      </c>
      <c r="BE681" s="148">
        <f>IF(N681="základní",J681,0)</f>
        <v>0</v>
      </c>
      <c r="BF681" s="148">
        <f>IF(N681="snížená",J681,0)</f>
        <v>0</v>
      </c>
      <c r="BG681" s="148">
        <f>IF(N681="zákl. přenesená",J681,0)</f>
        <v>0</v>
      </c>
      <c r="BH681" s="148">
        <f>IF(N681="sníž. přenesená",J681,0)</f>
        <v>0</v>
      </c>
      <c r="BI681" s="148">
        <f>IF(N681="nulová",J681,0)</f>
        <v>0</v>
      </c>
      <c r="BJ681" s="19" t="s">
        <v>135</v>
      </c>
      <c r="BK681" s="148">
        <f>ROUND(I681*H681,2)</f>
        <v>0</v>
      </c>
      <c r="BL681" s="19" t="s">
        <v>223</v>
      </c>
      <c r="BM681" s="147" t="s">
        <v>882</v>
      </c>
    </row>
    <row r="682" spans="1:65" s="13" customFormat="1">
      <c r="B682" s="149"/>
      <c r="D682" s="150" t="s">
        <v>137</v>
      </c>
      <c r="E682" s="151" t="s">
        <v>3</v>
      </c>
      <c r="F682" s="152" t="s">
        <v>138</v>
      </c>
      <c r="H682" s="151" t="s">
        <v>3</v>
      </c>
      <c r="L682" s="149"/>
      <c r="M682" s="153"/>
      <c r="N682" s="154"/>
      <c r="O682" s="154"/>
      <c r="P682" s="154"/>
      <c r="Q682" s="154"/>
      <c r="R682" s="154"/>
      <c r="S682" s="154"/>
      <c r="T682" s="155"/>
      <c r="AT682" s="151" t="s">
        <v>137</v>
      </c>
      <c r="AU682" s="151" t="s">
        <v>135</v>
      </c>
      <c r="AV682" s="13" t="s">
        <v>79</v>
      </c>
      <c r="AW682" s="13" t="s">
        <v>33</v>
      </c>
      <c r="AX682" s="13" t="s">
        <v>71</v>
      </c>
      <c r="AY682" s="151" t="s">
        <v>127</v>
      </c>
    </row>
    <row r="683" spans="1:65" s="14" customFormat="1">
      <c r="B683" s="156"/>
      <c r="D683" s="150" t="s">
        <v>137</v>
      </c>
      <c r="E683" s="157" t="s">
        <v>3</v>
      </c>
      <c r="F683" s="158" t="s">
        <v>868</v>
      </c>
      <c r="H683" s="159">
        <v>3.75</v>
      </c>
      <c r="L683" s="156"/>
      <c r="M683" s="160"/>
      <c r="N683" s="161"/>
      <c r="O683" s="161"/>
      <c r="P683" s="161"/>
      <c r="Q683" s="161"/>
      <c r="R683" s="161"/>
      <c r="S683" s="161"/>
      <c r="T683" s="162"/>
      <c r="AT683" s="157" t="s">
        <v>137</v>
      </c>
      <c r="AU683" s="157" t="s">
        <v>135</v>
      </c>
      <c r="AV683" s="14" t="s">
        <v>135</v>
      </c>
      <c r="AW683" s="14" t="s">
        <v>33</v>
      </c>
      <c r="AX683" s="14" t="s">
        <v>71</v>
      </c>
      <c r="AY683" s="157" t="s">
        <v>127</v>
      </c>
    </row>
    <row r="684" spans="1:65" s="14" customFormat="1">
      <c r="B684" s="156"/>
      <c r="D684" s="150" t="s">
        <v>137</v>
      </c>
      <c r="E684" s="157" t="s">
        <v>3</v>
      </c>
      <c r="F684" s="158" t="s">
        <v>883</v>
      </c>
      <c r="H684" s="159">
        <v>45.5</v>
      </c>
      <c r="L684" s="156"/>
      <c r="M684" s="160"/>
      <c r="N684" s="161"/>
      <c r="O684" s="161"/>
      <c r="P684" s="161"/>
      <c r="Q684" s="161"/>
      <c r="R684" s="161"/>
      <c r="S684" s="161"/>
      <c r="T684" s="162"/>
      <c r="AT684" s="157" t="s">
        <v>137</v>
      </c>
      <c r="AU684" s="157" t="s">
        <v>135</v>
      </c>
      <c r="AV684" s="14" t="s">
        <v>135</v>
      </c>
      <c r="AW684" s="14" t="s">
        <v>33</v>
      </c>
      <c r="AX684" s="14" t="s">
        <v>71</v>
      </c>
      <c r="AY684" s="157" t="s">
        <v>127</v>
      </c>
    </row>
    <row r="685" spans="1:65" s="15" customFormat="1">
      <c r="B685" s="163"/>
      <c r="D685" s="150" t="s">
        <v>137</v>
      </c>
      <c r="E685" s="164" t="s">
        <v>3</v>
      </c>
      <c r="F685" s="165" t="s">
        <v>142</v>
      </c>
      <c r="H685" s="166">
        <v>49.25</v>
      </c>
      <c r="L685" s="163"/>
      <c r="M685" s="167"/>
      <c r="N685" s="168"/>
      <c r="O685" s="168"/>
      <c r="P685" s="168"/>
      <c r="Q685" s="168"/>
      <c r="R685" s="168"/>
      <c r="S685" s="168"/>
      <c r="T685" s="169"/>
      <c r="AT685" s="164" t="s">
        <v>137</v>
      </c>
      <c r="AU685" s="164" t="s">
        <v>135</v>
      </c>
      <c r="AV685" s="15" t="s">
        <v>134</v>
      </c>
      <c r="AW685" s="15" t="s">
        <v>33</v>
      </c>
      <c r="AX685" s="15" t="s">
        <v>79</v>
      </c>
      <c r="AY685" s="164" t="s">
        <v>127</v>
      </c>
    </row>
    <row r="686" spans="1:65" s="2" customFormat="1" ht="16.5" customHeight="1">
      <c r="A686" s="31"/>
      <c r="B686" s="136"/>
      <c r="C686" s="137" t="s">
        <v>884</v>
      </c>
      <c r="D686" s="137" t="s">
        <v>129</v>
      </c>
      <c r="E686" s="138" t="s">
        <v>885</v>
      </c>
      <c r="F686" s="139" t="s">
        <v>886</v>
      </c>
      <c r="G686" s="140" t="s">
        <v>275</v>
      </c>
      <c r="H686" s="141">
        <v>56.1</v>
      </c>
      <c r="I686" s="142"/>
      <c r="J686" s="142">
        <f>ROUND(I686*H686,2)</f>
        <v>0</v>
      </c>
      <c r="K686" s="139" t="s">
        <v>133</v>
      </c>
      <c r="L686" s="32"/>
      <c r="M686" s="143" t="s">
        <v>3</v>
      </c>
      <c r="N686" s="144" t="s">
        <v>43</v>
      </c>
      <c r="O686" s="145">
        <v>0.14699999999999999</v>
      </c>
      <c r="P686" s="145">
        <f>O686*H686</f>
        <v>8.2467000000000006</v>
      </c>
      <c r="Q686" s="145">
        <v>0</v>
      </c>
      <c r="R686" s="145">
        <f>Q686*H686</f>
        <v>0</v>
      </c>
      <c r="S686" s="145">
        <v>3.9399999999999999E-3</v>
      </c>
      <c r="T686" s="146">
        <f>S686*H686</f>
        <v>0.22103400000000001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47" t="s">
        <v>223</v>
      </c>
      <c r="AT686" s="147" t="s">
        <v>129</v>
      </c>
      <c r="AU686" s="147" t="s">
        <v>135</v>
      </c>
      <c r="AY686" s="19" t="s">
        <v>127</v>
      </c>
      <c r="BE686" s="148">
        <f>IF(N686="základní",J686,0)</f>
        <v>0</v>
      </c>
      <c r="BF686" s="148">
        <f>IF(N686="snížená",J686,0)</f>
        <v>0</v>
      </c>
      <c r="BG686" s="148">
        <f>IF(N686="zákl. přenesená",J686,0)</f>
        <v>0</v>
      </c>
      <c r="BH686" s="148">
        <f>IF(N686="sníž. přenesená",J686,0)</f>
        <v>0</v>
      </c>
      <c r="BI686" s="148">
        <f>IF(N686="nulová",J686,0)</f>
        <v>0</v>
      </c>
      <c r="BJ686" s="19" t="s">
        <v>135</v>
      </c>
      <c r="BK686" s="148">
        <f>ROUND(I686*H686,2)</f>
        <v>0</v>
      </c>
      <c r="BL686" s="19" t="s">
        <v>223</v>
      </c>
      <c r="BM686" s="147" t="s">
        <v>887</v>
      </c>
    </row>
    <row r="687" spans="1:65" s="13" customFormat="1">
      <c r="B687" s="149"/>
      <c r="D687" s="150" t="s">
        <v>137</v>
      </c>
      <c r="E687" s="151" t="s">
        <v>3</v>
      </c>
      <c r="F687" s="152" t="s">
        <v>138</v>
      </c>
      <c r="H687" s="151" t="s">
        <v>3</v>
      </c>
      <c r="L687" s="149"/>
      <c r="M687" s="153"/>
      <c r="N687" s="154"/>
      <c r="O687" s="154"/>
      <c r="P687" s="154"/>
      <c r="Q687" s="154"/>
      <c r="R687" s="154"/>
      <c r="S687" s="154"/>
      <c r="T687" s="155"/>
      <c r="AT687" s="151" t="s">
        <v>137</v>
      </c>
      <c r="AU687" s="151" t="s">
        <v>135</v>
      </c>
      <c r="AV687" s="13" t="s">
        <v>79</v>
      </c>
      <c r="AW687" s="13" t="s">
        <v>33</v>
      </c>
      <c r="AX687" s="13" t="s">
        <v>71</v>
      </c>
      <c r="AY687" s="151" t="s">
        <v>127</v>
      </c>
    </row>
    <row r="688" spans="1:65" s="14" customFormat="1">
      <c r="B688" s="156"/>
      <c r="D688" s="150" t="s">
        <v>137</v>
      </c>
      <c r="E688" s="157" t="s">
        <v>3</v>
      </c>
      <c r="F688" s="158" t="s">
        <v>888</v>
      </c>
      <c r="H688" s="159">
        <v>56.1</v>
      </c>
      <c r="L688" s="156"/>
      <c r="M688" s="160"/>
      <c r="N688" s="161"/>
      <c r="O688" s="161"/>
      <c r="P688" s="161"/>
      <c r="Q688" s="161"/>
      <c r="R688" s="161"/>
      <c r="S688" s="161"/>
      <c r="T688" s="162"/>
      <c r="AT688" s="157" t="s">
        <v>137</v>
      </c>
      <c r="AU688" s="157" t="s">
        <v>135</v>
      </c>
      <c r="AV688" s="14" t="s">
        <v>135</v>
      </c>
      <c r="AW688" s="14" t="s">
        <v>33</v>
      </c>
      <c r="AX688" s="14" t="s">
        <v>79</v>
      </c>
      <c r="AY688" s="157" t="s">
        <v>127</v>
      </c>
    </row>
    <row r="689" spans="1:65" s="2" customFormat="1" ht="60" customHeight="1">
      <c r="A689" s="31"/>
      <c r="B689" s="136"/>
      <c r="C689" s="137" t="s">
        <v>889</v>
      </c>
      <c r="D689" s="137" t="s">
        <v>129</v>
      </c>
      <c r="E689" s="138" t="s">
        <v>890</v>
      </c>
      <c r="F689" s="139" t="s">
        <v>891</v>
      </c>
      <c r="G689" s="140" t="s">
        <v>132</v>
      </c>
      <c r="H689" s="141">
        <v>6.7830000000000004</v>
      </c>
      <c r="I689" s="142"/>
      <c r="J689" s="142">
        <f>ROUND(I689*H689,2)</f>
        <v>0</v>
      </c>
      <c r="K689" s="139" t="s">
        <v>133</v>
      </c>
      <c r="L689" s="32"/>
      <c r="M689" s="143" t="s">
        <v>3</v>
      </c>
      <c r="N689" s="144" t="s">
        <v>43</v>
      </c>
      <c r="O689" s="145">
        <v>0.95899999999999996</v>
      </c>
      <c r="P689" s="145">
        <f>O689*H689</f>
        <v>6.5048969999999997</v>
      </c>
      <c r="Q689" s="145">
        <v>7.2399999999999999E-3</v>
      </c>
      <c r="R689" s="145">
        <f>Q689*H689</f>
        <v>4.910892E-2</v>
      </c>
      <c r="S689" s="145">
        <v>0</v>
      </c>
      <c r="T689" s="146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47" t="s">
        <v>223</v>
      </c>
      <c r="AT689" s="147" t="s">
        <v>129</v>
      </c>
      <c r="AU689" s="147" t="s">
        <v>135</v>
      </c>
      <c r="AY689" s="19" t="s">
        <v>127</v>
      </c>
      <c r="BE689" s="148">
        <f>IF(N689="základní",J689,0)</f>
        <v>0</v>
      </c>
      <c r="BF689" s="148">
        <f>IF(N689="snížená",J689,0)</f>
        <v>0</v>
      </c>
      <c r="BG689" s="148">
        <f>IF(N689="zákl. přenesená",J689,0)</f>
        <v>0</v>
      </c>
      <c r="BH689" s="148">
        <f>IF(N689="sníž. přenesená",J689,0)</f>
        <v>0</v>
      </c>
      <c r="BI689" s="148">
        <f>IF(N689="nulová",J689,0)</f>
        <v>0</v>
      </c>
      <c r="BJ689" s="19" t="s">
        <v>135</v>
      </c>
      <c r="BK689" s="148">
        <f>ROUND(I689*H689,2)</f>
        <v>0</v>
      </c>
      <c r="BL689" s="19" t="s">
        <v>223</v>
      </c>
      <c r="BM689" s="147" t="s">
        <v>892</v>
      </c>
    </row>
    <row r="690" spans="1:65" s="13" customFormat="1">
      <c r="B690" s="149"/>
      <c r="D690" s="150" t="s">
        <v>137</v>
      </c>
      <c r="E690" s="151" t="s">
        <v>3</v>
      </c>
      <c r="F690" s="152" t="s">
        <v>138</v>
      </c>
      <c r="H690" s="151" t="s">
        <v>3</v>
      </c>
      <c r="L690" s="149"/>
      <c r="M690" s="153"/>
      <c r="N690" s="154"/>
      <c r="O690" s="154"/>
      <c r="P690" s="154"/>
      <c r="Q690" s="154"/>
      <c r="R690" s="154"/>
      <c r="S690" s="154"/>
      <c r="T690" s="155"/>
      <c r="AT690" s="151" t="s">
        <v>137</v>
      </c>
      <c r="AU690" s="151" t="s">
        <v>135</v>
      </c>
      <c r="AV690" s="13" t="s">
        <v>79</v>
      </c>
      <c r="AW690" s="13" t="s">
        <v>33</v>
      </c>
      <c r="AX690" s="13" t="s">
        <v>71</v>
      </c>
      <c r="AY690" s="151" t="s">
        <v>127</v>
      </c>
    </row>
    <row r="691" spans="1:65" s="14" customFormat="1">
      <c r="B691" s="156"/>
      <c r="D691" s="150" t="s">
        <v>137</v>
      </c>
      <c r="E691" s="157" t="s">
        <v>3</v>
      </c>
      <c r="F691" s="158" t="s">
        <v>893</v>
      </c>
      <c r="H691" s="159">
        <v>5.625</v>
      </c>
      <c r="L691" s="156"/>
      <c r="M691" s="160"/>
      <c r="N691" s="161"/>
      <c r="O691" s="161"/>
      <c r="P691" s="161"/>
      <c r="Q691" s="161"/>
      <c r="R691" s="161"/>
      <c r="S691" s="161"/>
      <c r="T691" s="162"/>
      <c r="AT691" s="157" t="s">
        <v>137</v>
      </c>
      <c r="AU691" s="157" t="s">
        <v>135</v>
      </c>
      <c r="AV691" s="14" t="s">
        <v>135</v>
      </c>
      <c r="AW691" s="14" t="s">
        <v>33</v>
      </c>
      <c r="AX691" s="14" t="s">
        <v>71</v>
      </c>
      <c r="AY691" s="157" t="s">
        <v>127</v>
      </c>
    </row>
    <row r="692" spans="1:65" s="14" customFormat="1">
      <c r="B692" s="156"/>
      <c r="D692" s="150" t="s">
        <v>137</v>
      </c>
      <c r="E692" s="157" t="s">
        <v>3</v>
      </c>
      <c r="F692" s="158" t="s">
        <v>894</v>
      </c>
      <c r="H692" s="159">
        <v>0.51900000000000002</v>
      </c>
      <c r="L692" s="156"/>
      <c r="M692" s="160"/>
      <c r="N692" s="161"/>
      <c r="O692" s="161"/>
      <c r="P692" s="161"/>
      <c r="Q692" s="161"/>
      <c r="R692" s="161"/>
      <c r="S692" s="161"/>
      <c r="T692" s="162"/>
      <c r="AT692" s="157" t="s">
        <v>137</v>
      </c>
      <c r="AU692" s="157" t="s">
        <v>135</v>
      </c>
      <c r="AV692" s="14" t="s">
        <v>135</v>
      </c>
      <c r="AW692" s="14" t="s">
        <v>33</v>
      </c>
      <c r="AX692" s="14" t="s">
        <v>71</v>
      </c>
      <c r="AY692" s="157" t="s">
        <v>127</v>
      </c>
    </row>
    <row r="693" spans="1:65" s="14" customFormat="1">
      <c r="B693" s="156"/>
      <c r="D693" s="150" t="s">
        <v>137</v>
      </c>
      <c r="E693" s="157" t="s">
        <v>3</v>
      </c>
      <c r="F693" s="158" t="s">
        <v>895</v>
      </c>
      <c r="H693" s="159">
        <v>0.63900000000000001</v>
      </c>
      <c r="L693" s="156"/>
      <c r="M693" s="160"/>
      <c r="N693" s="161"/>
      <c r="O693" s="161"/>
      <c r="P693" s="161"/>
      <c r="Q693" s="161"/>
      <c r="R693" s="161"/>
      <c r="S693" s="161"/>
      <c r="T693" s="162"/>
      <c r="AT693" s="157" t="s">
        <v>137</v>
      </c>
      <c r="AU693" s="157" t="s">
        <v>135</v>
      </c>
      <c r="AV693" s="14" t="s">
        <v>135</v>
      </c>
      <c r="AW693" s="14" t="s">
        <v>33</v>
      </c>
      <c r="AX693" s="14" t="s">
        <v>71</v>
      </c>
      <c r="AY693" s="157" t="s">
        <v>127</v>
      </c>
    </row>
    <row r="694" spans="1:65" s="15" customFormat="1">
      <c r="B694" s="163"/>
      <c r="D694" s="150" t="s">
        <v>137</v>
      </c>
      <c r="E694" s="164" t="s">
        <v>3</v>
      </c>
      <c r="F694" s="165" t="s">
        <v>142</v>
      </c>
      <c r="H694" s="166">
        <v>6.7830000000000004</v>
      </c>
      <c r="L694" s="163"/>
      <c r="M694" s="167"/>
      <c r="N694" s="168"/>
      <c r="O694" s="168"/>
      <c r="P694" s="168"/>
      <c r="Q694" s="168"/>
      <c r="R694" s="168"/>
      <c r="S694" s="168"/>
      <c r="T694" s="169"/>
      <c r="AT694" s="164" t="s">
        <v>137</v>
      </c>
      <c r="AU694" s="164" t="s">
        <v>135</v>
      </c>
      <c r="AV694" s="15" t="s">
        <v>134</v>
      </c>
      <c r="AW694" s="15" t="s">
        <v>33</v>
      </c>
      <c r="AX694" s="15" t="s">
        <v>79</v>
      </c>
      <c r="AY694" s="164" t="s">
        <v>127</v>
      </c>
    </row>
    <row r="695" spans="1:65" s="2" customFormat="1" ht="24" customHeight="1">
      <c r="A695" s="31"/>
      <c r="B695" s="136"/>
      <c r="C695" s="137" t="s">
        <v>896</v>
      </c>
      <c r="D695" s="137" t="s">
        <v>129</v>
      </c>
      <c r="E695" s="138" t="s">
        <v>897</v>
      </c>
      <c r="F695" s="139" t="s">
        <v>898</v>
      </c>
      <c r="G695" s="140" t="s">
        <v>275</v>
      </c>
      <c r="H695" s="141">
        <v>3</v>
      </c>
      <c r="I695" s="142"/>
      <c r="J695" s="142">
        <f>ROUND(I695*H695,2)</f>
        <v>0</v>
      </c>
      <c r="K695" s="139" t="s">
        <v>133</v>
      </c>
      <c r="L695" s="32"/>
      <c r="M695" s="143" t="s">
        <v>3</v>
      </c>
      <c r="N695" s="144" t="s">
        <v>43</v>
      </c>
      <c r="O695" s="145">
        <v>0.28100000000000003</v>
      </c>
      <c r="P695" s="145">
        <f>O695*H695</f>
        <v>0.84300000000000008</v>
      </c>
      <c r="Q695" s="145">
        <v>1.9689999999999998E-3</v>
      </c>
      <c r="R695" s="145">
        <f>Q695*H695</f>
        <v>5.9069999999999991E-3</v>
      </c>
      <c r="S695" s="145">
        <v>0</v>
      </c>
      <c r="T695" s="146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47" t="s">
        <v>223</v>
      </c>
      <c r="AT695" s="147" t="s">
        <v>129</v>
      </c>
      <c r="AU695" s="147" t="s">
        <v>135</v>
      </c>
      <c r="AY695" s="19" t="s">
        <v>127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9" t="s">
        <v>135</v>
      </c>
      <c r="BK695" s="148">
        <f>ROUND(I695*H695,2)</f>
        <v>0</v>
      </c>
      <c r="BL695" s="19" t="s">
        <v>223</v>
      </c>
      <c r="BM695" s="147" t="s">
        <v>899</v>
      </c>
    </row>
    <row r="696" spans="1:65" s="13" customFormat="1">
      <c r="B696" s="149"/>
      <c r="D696" s="150" t="s">
        <v>137</v>
      </c>
      <c r="E696" s="151" t="s">
        <v>3</v>
      </c>
      <c r="F696" s="152" t="s">
        <v>138</v>
      </c>
      <c r="H696" s="151" t="s">
        <v>3</v>
      </c>
      <c r="L696" s="149"/>
      <c r="M696" s="153"/>
      <c r="N696" s="154"/>
      <c r="O696" s="154"/>
      <c r="P696" s="154"/>
      <c r="Q696" s="154"/>
      <c r="R696" s="154"/>
      <c r="S696" s="154"/>
      <c r="T696" s="155"/>
      <c r="AT696" s="151" t="s">
        <v>137</v>
      </c>
      <c r="AU696" s="151" t="s">
        <v>135</v>
      </c>
      <c r="AV696" s="13" t="s">
        <v>79</v>
      </c>
      <c r="AW696" s="13" t="s">
        <v>33</v>
      </c>
      <c r="AX696" s="13" t="s">
        <v>71</v>
      </c>
      <c r="AY696" s="151" t="s">
        <v>127</v>
      </c>
    </row>
    <row r="697" spans="1:65" s="14" customFormat="1">
      <c r="B697" s="156"/>
      <c r="D697" s="150" t="s">
        <v>137</v>
      </c>
      <c r="E697" s="157" t="s">
        <v>3</v>
      </c>
      <c r="F697" s="158" t="s">
        <v>900</v>
      </c>
      <c r="H697" s="159">
        <v>3</v>
      </c>
      <c r="L697" s="156"/>
      <c r="M697" s="160"/>
      <c r="N697" s="161"/>
      <c r="O697" s="161"/>
      <c r="P697" s="161"/>
      <c r="Q697" s="161"/>
      <c r="R697" s="161"/>
      <c r="S697" s="161"/>
      <c r="T697" s="162"/>
      <c r="AT697" s="157" t="s">
        <v>137</v>
      </c>
      <c r="AU697" s="157" t="s">
        <v>135</v>
      </c>
      <c r="AV697" s="14" t="s">
        <v>135</v>
      </c>
      <c r="AW697" s="14" t="s">
        <v>33</v>
      </c>
      <c r="AX697" s="14" t="s">
        <v>79</v>
      </c>
      <c r="AY697" s="157" t="s">
        <v>127</v>
      </c>
    </row>
    <row r="698" spans="1:65" s="2" customFormat="1" ht="36" customHeight="1">
      <c r="A698" s="31"/>
      <c r="B698" s="136"/>
      <c r="C698" s="137" t="s">
        <v>901</v>
      </c>
      <c r="D698" s="137" t="s">
        <v>129</v>
      </c>
      <c r="E698" s="138" t="s">
        <v>902</v>
      </c>
      <c r="F698" s="139" t="s">
        <v>903</v>
      </c>
      <c r="G698" s="140" t="s">
        <v>275</v>
      </c>
      <c r="H698" s="141">
        <v>3.75</v>
      </c>
      <c r="I698" s="142"/>
      <c r="J698" s="142">
        <f>ROUND(I698*H698,2)</f>
        <v>0</v>
      </c>
      <c r="K698" s="139" t="s">
        <v>133</v>
      </c>
      <c r="L698" s="32"/>
      <c r="M698" s="143" t="s">
        <v>3</v>
      </c>
      <c r="N698" s="144" t="s">
        <v>43</v>
      </c>
      <c r="O698" s="145">
        <v>0.186</v>
      </c>
      <c r="P698" s="145">
        <f>O698*H698</f>
        <v>0.69750000000000001</v>
      </c>
      <c r="Q698" s="145">
        <v>1.2868000000000001E-3</v>
      </c>
      <c r="R698" s="145">
        <f>Q698*H698</f>
        <v>4.8254999999999999E-3</v>
      </c>
      <c r="S698" s="145">
        <v>0</v>
      </c>
      <c r="T698" s="146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47" t="s">
        <v>223</v>
      </c>
      <c r="AT698" s="147" t="s">
        <v>129</v>
      </c>
      <c r="AU698" s="147" t="s">
        <v>135</v>
      </c>
      <c r="AY698" s="19" t="s">
        <v>127</v>
      </c>
      <c r="BE698" s="148">
        <f>IF(N698="základní",J698,0)</f>
        <v>0</v>
      </c>
      <c r="BF698" s="148">
        <f>IF(N698="snížená",J698,0)</f>
        <v>0</v>
      </c>
      <c r="BG698" s="148">
        <f>IF(N698="zákl. přenesená",J698,0)</f>
        <v>0</v>
      </c>
      <c r="BH698" s="148">
        <f>IF(N698="sníž. přenesená",J698,0)</f>
        <v>0</v>
      </c>
      <c r="BI698" s="148">
        <f>IF(N698="nulová",J698,0)</f>
        <v>0</v>
      </c>
      <c r="BJ698" s="19" t="s">
        <v>135</v>
      </c>
      <c r="BK698" s="148">
        <f>ROUND(I698*H698,2)</f>
        <v>0</v>
      </c>
      <c r="BL698" s="19" t="s">
        <v>223</v>
      </c>
      <c r="BM698" s="147" t="s">
        <v>904</v>
      </c>
    </row>
    <row r="699" spans="1:65" s="13" customFormat="1">
      <c r="B699" s="149"/>
      <c r="D699" s="150" t="s">
        <v>137</v>
      </c>
      <c r="E699" s="151" t="s">
        <v>3</v>
      </c>
      <c r="F699" s="152" t="s">
        <v>138</v>
      </c>
      <c r="H699" s="151" t="s">
        <v>3</v>
      </c>
      <c r="L699" s="149"/>
      <c r="M699" s="153"/>
      <c r="N699" s="154"/>
      <c r="O699" s="154"/>
      <c r="P699" s="154"/>
      <c r="Q699" s="154"/>
      <c r="R699" s="154"/>
      <c r="S699" s="154"/>
      <c r="T699" s="155"/>
      <c r="AT699" s="151" t="s">
        <v>137</v>
      </c>
      <c r="AU699" s="151" t="s">
        <v>135</v>
      </c>
      <c r="AV699" s="13" t="s">
        <v>79</v>
      </c>
      <c r="AW699" s="13" t="s">
        <v>33</v>
      </c>
      <c r="AX699" s="13" t="s">
        <v>71</v>
      </c>
      <c r="AY699" s="151" t="s">
        <v>127</v>
      </c>
    </row>
    <row r="700" spans="1:65" s="14" customFormat="1">
      <c r="B700" s="156"/>
      <c r="D700" s="150" t="s">
        <v>137</v>
      </c>
      <c r="E700" s="157" t="s">
        <v>3</v>
      </c>
      <c r="F700" s="158" t="s">
        <v>905</v>
      </c>
      <c r="H700" s="159">
        <v>3.75</v>
      </c>
      <c r="L700" s="156"/>
      <c r="M700" s="160"/>
      <c r="N700" s="161"/>
      <c r="O700" s="161"/>
      <c r="P700" s="161"/>
      <c r="Q700" s="161"/>
      <c r="R700" s="161"/>
      <c r="S700" s="161"/>
      <c r="T700" s="162"/>
      <c r="AT700" s="157" t="s">
        <v>137</v>
      </c>
      <c r="AU700" s="157" t="s">
        <v>135</v>
      </c>
      <c r="AV700" s="14" t="s">
        <v>135</v>
      </c>
      <c r="AW700" s="14" t="s">
        <v>33</v>
      </c>
      <c r="AX700" s="14" t="s">
        <v>79</v>
      </c>
      <c r="AY700" s="157" t="s">
        <v>127</v>
      </c>
    </row>
    <row r="701" spans="1:65" s="2" customFormat="1" ht="24" customHeight="1">
      <c r="A701" s="31"/>
      <c r="B701" s="136"/>
      <c r="C701" s="137" t="s">
        <v>906</v>
      </c>
      <c r="D701" s="137" t="s">
        <v>129</v>
      </c>
      <c r="E701" s="138" t="s">
        <v>907</v>
      </c>
      <c r="F701" s="139" t="s">
        <v>908</v>
      </c>
      <c r="G701" s="140" t="s">
        <v>275</v>
      </c>
      <c r="H701" s="141">
        <v>21.6</v>
      </c>
      <c r="I701" s="142"/>
      <c r="J701" s="142">
        <f>ROUND(I701*H701,2)</f>
        <v>0</v>
      </c>
      <c r="K701" s="139" t="s">
        <v>133</v>
      </c>
      <c r="L701" s="32"/>
      <c r="M701" s="143" t="s">
        <v>3</v>
      </c>
      <c r="N701" s="144" t="s">
        <v>43</v>
      </c>
      <c r="O701" s="145">
        <v>0.33100000000000002</v>
      </c>
      <c r="P701" s="145">
        <f>O701*H701</f>
        <v>7.1496000000000004</v>
      </c>
      <c r="Q701" s="145">
        <v>1.0814659999999999E-3</v>
      </c>
      <c r="R701" s="145">
        <f>Q701*H701</f>
        <v>2.3359665599999999E-2</v>
      </c>
      <c r="S701" s="145">
        <v>0</v>
      </c>
      <c r="T701" s="146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47" t="s">
        <v>223</v>
      </c>
      <c r="AT701" s="147" t="s">
        <v>129</v>
      </c>
      <c r="AU701" s="147" t="s">
        <v>135</v>
      </c>
      <c r="AY701" s="19" t="s">
        <v>127</v>
      </c>
      <c r="BE701" s="148">
        <f>IF(N701="základní",J701,0)</f>
        <v>0</v>
      </c>
      <c r="BF701" s="148">
        <f>IF(N701="snížená",J701,0)</f>
        <v>0</v>
      </c>
      <c r="BG701" s="148">
        <f>IF(N701="zákl. přenesená",J701,0)</f>
        <v>0</v>
      </c>
      <c r="BH701" s="148">
        <f>IF(N701="sníž. přenesená",J701,0)</f>
        <v>0</v>
      </c>
      <c r="BI701" s="148">
        <f>IF(N701="nulová",J701,0)</f>
        <v>0</v>
      </c>
      <c r="BJ701" s="19" t="s">
        <v>135</v>
      </c>
      <c r="BK701" s="148">
        <f>ROUND(I701*H701,2)</f>
        <v>0</v>
      </c>
      <c r="BL701" s="19" t="s">
        <v>223</v>
      </c>
      <c r="BM701" s="147" t="s">
        <v>909</v>
      </c>
    </row>
    <row r="702" spans="1:65" s="13" customFormat="1">
      <c r="B702" s="149"/>
      <c r="D702" s="150" t="s">
        <v>137</v>
      </c>
      <c r="E702" s="151" t="s">
        <v>3</v>
      </c>
      <c r="F702" s="152" t="s">
        <v>138</v>
      </c>
      <c r="H702" s="151" t="s">
        <v>3</v>
      </c>
      <c r="L702" s="149"/>
      <c r="M702" s="153"/>
      <c r="N702" s="154"/>
      <c r="O702" s="154"/>
      <c r="P702" s="154"/>
      <c r="Q702" s="154"/>
      <c r="R702" s="154"/>
      <c r="S702" s="154"/>
      <c r="T702" s="155"/>
      <c r="AT702" s="151" t="s">
        <v>137</v>
      </c>
      <c r="AU702" s="151" t="s">
        <v>135</v>
      </c>
      <c r="AV702" s="13" t="s">
        <v>79</v>
      </c>
      <c r="AW702" s="13" t="s">
        <v>33</v>
      </c>
      <c r="AX702" s="13" t="s">
        <v>71</v>
      </c>
      <c r="AY702" s="151" t="s">
        <v>127</v>
      </c>
    </row>
    <row r="703" spans="1:65" s="14" customFormat="1">
      <c r="B703" s="156"/>
      <c r="D703" s="150" t="s">
        <v>137</v>
      </c>
      <c r="E703" s="157" t="s">
        <v>3</v>
      </c>
      <c r="F703" s="158" t="s">
        <v>910</v>
      </c>
      <c r="H703" s="159">
        <v>21.6</v>
      </c>
      <c r="L703" s="156"/>
      <c r="M703" s="160"/>
      <c r="N703" s="161"/>
      <c r="O703" s="161"/>
      <c r="P703" s="161"/>
      <c r="Q703" s="161"/>
      <c r="R703" s="161"/>
      <c r="S703" s="161"/>
      <c r="T703" s="162"/>
      <c r="AT703" s="157" t="s">
        <v>137</v>
      </c>
      <c r="AU703" s="157" t="s">
        <v>135</v>
      </c>
      <c r="AV703" s="14" t="s">
        <v>135</v>
      </c>
      <c r="AW703" s="14" t="s">
        <v>33</v>
      </c>
      <c r="AX703" s="14" t="s">
        <v>79</v>
      </c>
      <c r="AY703" s="157" t="s">
        <v>127</v>
      </c>
    </row>
    <row r="704" spans="1:65" s="2" customFormat="1" ht="24" customHeight="1">
      <c r="A704" s="31"/>
      <c r="B704" s="136"/>
      <c r="C704" s="137" t="s">
        <v>911</v>
      </c>
      <c r="D704" s="137" t="s">
        <v>129</v>
      </c>
      <c r="E704" s="138" t="s">
        <v>912</v>
      </c>
      <c r="F704" s="139" t="s">
        <v>913</v>
      </c>
      <c r="G704" s="140" t="s">
        <v>275</v>
      </c>
      <c r="H704" s="141">
        <v>123</v>
      </c>
      <c r="I704" s="142"/>
      <c r="J704" s="142">
        <f>ROUND(I704*H704,2)</f>
        <v>0</v>
      </c>
      <c r="K704" s="139" t="s">
        <v>133</v>
      </c>
      <c r="L704" s="32"/>
      <c r="M704" s="143" t="s">
        <v>3</v>
      </c>
      <c r="N704" s="144" t="s">
        <v>43</v>
      </c>
      <c r="O704" s="145">
        <v>0.36299999999999999</v>
      </c>
      <c r="P704" s="145">
        <f>O704*H704</f>
        <v>44.649000000000001</v>
      </c>
      <c r="Q704" s="145">
        <v>1.7092159999999999E-3</v>
      </c>
      <c r="R704" s="145">
        <f>Q704*H704</f>
        <v>0.21023356799999998</v>
      </c>
      <c r="S704" s="145">
        <v>0</v>
      </c>
      <c r="T704" s="146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47" t="s">
        <v>223</v>
      </c>
      <c r="AT704" s="147" t="s">
        <v>129</v>
      </c>
      <c r="AU704" s="147" t="s">
        <v>135</v>
      </c>
      <c r="AY704" s="19" t="s">
        <v>127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9" t="s">
        <v>135</v>
      </c>
      <c r="BK704" s="148">
        <f>ROUND(I704*H704,2)</f>
        <v>0</v>
      </c>
      <c r="BL704" s="19" t="s">
        <v>223</v>
      </c>
      <c r="BM704" s="147" t="s">
        <v>914</v>
      </c>
    </row>
    <row r="705" spans="1:65" s="13" customFormat="1">
      <c r="B705" s="149"/>
      <c r="D705" s="150" t="s">
        <v>137</v>
      </c>
      <c r="E705" s="151" t="s">
        <v>3</v>
      </c>
      <c r="F705" s="152" t="s">
        <v>138</v>
      </c>
      <c r="H705" s="151" t="s">
        <v>3</v>
      </c>
      <c r="L705" s="149"/>
      <c r="M705" s="153"/>
      <c r="N705" s="154"/>
      <c r="O705" s="154"/>
      <c r="P705" s="154"/>
      <c r="Q705" s="154"/>
      <c r="R705" s="154"/>
      <c r="S705" s="154"/>
      <c r="T705" s="155"/>
      <c r="AT705" s="151" t="s">
        <v>137</v>
      </c>
      <c r="AU705" s="151" t="s">
        <v>135</v>
      </c>
      <c r="AV705" s="13" t="s">
        <v>79</v>
      </c>
      <c r="AW705" s="13" t="s">
        <v>33</v>
      </c>
      <c r="AX705" s="13" t="s">
        <v>71</v>
      </c>
      <c r="AY705" s="151" t="s">
        <v>127</v>
      </c>
    </row>
    <row r="706" spans="1:65" s="14" customFormat="1">
      <c r="B706" s="156"/>
      <c r="D706" s="150" t="s">
        <v>137</v>
      </c>
      <c r="E706" s="157" t="s">
        <v>3</v>
      </c>
      <c r="F706" s="158" t="s">
        <v>915</v>
      </c>
      <c r="H706" s="159">
        <v>123</v>
      </c>
      <c r="L706" s="156"/>
      <c r="M706" s="160"/>
      <c r="N706" s="161"/>
      <c r="O706" s="161"/>
      <c r="P706" s="161"/>
      <c r="Q706" s="161"/>
      <c r="R706" s="161"/>
      <c r="S706" s="161"/>
      <c r="T706" s="162"/>
      <c r="AT706" s="157" t="s">
        <v>137</v>
      </c>
      <c r="AU706" s="157" t="s">
        <v>135</v>
      </c>
      <c r="AV706" s="14" t="s">
        <v>135</v>
      </c>
      <c r="AW706" s="14" t="s">
        <v>33</v>
      </c>
      <c r="AX706" s="14" t="s">
        <v>79</v>
      </c>
      <c r="AY706" s="157" t="s">
        <v>127</v>
      </c>
    </row>
    <row r="707" spans="1:65" s="2" customFormat="1" ht="36" customHeight="1">
      <c r="A707" s="31"/>
      <c r="B707" s="136"/>
      <c r="C707" s="137" t="s">
        <v>916</v>
      </c>
      <c r="D707" s="137" t="s">
        <v>129</v>
      </c>
      <c r="E707" s="138" t="s">
        <v>917</v>
      </c>
      <c r="F707" s="139" t="s">
        <v>918</v>
      </c>
      <c r="G707" s="140" t="s">
        <v>275</v>
      </c>
      <c r="H707" s="141">
        <v>3.75</v>
      </c>
      <c r="I707" s="142"/>
      <c r="J707" s="142">
        <f>ROUND(I707*H707,2)</f>
        <v>0</v>
      </c>
      <c r="K707" s="139" t="s">
        <v>133</v>
      </c>
      <c r="L707" s="32"/>
      <c r="M707" s="143" t="s">
        <v>3</v>
      </c>
      <c r="N707" s="144" t="s">
        <v>43</v>
      </c>
      <c r="O707" s="145">
        <v>0.215</v>
      </c>
      <c r="P707" s="145">
        <f>O707*H707</f>
        <v>0.80625000000000002</v>
      </c>
      <c r="Q707" s="145">
        <v>2.2000000000000001E-3</v>
      </c>
      <c r="R707" s="145">
        <f>Q707*H707</f>
        <v>8.2500000000000004E-3</v>
      </c>
      <c r="S707" s="145">
        <v>0</v>
      </c>
      <c r="T707" s="146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47" t="s">
        <v>223</v>
      </c>
      <c r="AT707" s="147" t="s">
        <v>129</v>
      </c>
      <c r="AU707" s="147" t="s">
        <v>135</v>
      </c>
      <c r="AY707" s="19" t="s">
        <v>127</v>
      </c>
      <c r="BE707" s="148">
        <f>IF(N707="základní",J707,0)</f>
        <v>0</v>
      </c>
      <c r="BF707" s="148">
        <f>IF(N707="snížená",J707,0)</f>
        <v>0</v>
      </c>
      <c r="BG707" s="148">
        <f>IF(N707="zákl. přenesená",J707,0)</f>
        <v>0</v>
      </c>
      <c r="BH707" s="148">
        <f>IF(N707="sníž. přenesená",J707,0)</f>
        <v>0</v>
      </c>
      <c r="BI707" s="148">
        <f>IF(N707="nulová",J707,0)</f>
        <v>0</v>
      </c>
      <c r="BJ707" s="19" t="s">
        <v>135</v>
      </c>
      <c r="BK707" s="148">
        <f>ROUND(I707*H707,2)</f>
        <v>0</v>
      </c>
      <c r="BL707" s="19" t="s">
        <v>223</v>
      </c>
      <c r="BM707" s="147" t="s">
        <v>919</v>
      </c>
    </row>
    <row r="708" spans="1:65" s="13" customFormat="1">
      <c r="B708" s="149"/>
      <c r="D708" s="150" t="s">
        <v>137</v>
      </c>
      <c r="E708" s="151" t="s">
        <v>3</v>
      </c>
      <c r="F708" s="152" t="s">
        <v>138</v>
      </c>
      <c r="H708" s="151" t="s">
        <v>3</v>
      </c>
      <c r="L708" s="149"/>
      <c r="M708" s="153"/>
      <c r="N708" s="154"/>
      <c r="O708" s="154"/>
      <c r="P708" s="154"/>
      <c r="Q708" s="154"/>
      <c r="R708" s="154"/>
      <c r="S708" s="154"/>
      <c r="T708" s="155"/>
      <c r="AT708" s="151" t="s">
        <v>137</v>
      </c>
      <c r="AU708" s="151" t="s">
        <v>135</v>
      </c>
      <c r="AV708" s="13" t="s">
        <v>79</v>
      </c>
      <c r="AW708" s="13" t="s">
        <v>33</v>
      </c>
      <c r="AX708" s="13" t="s">
        <v>71</v>
      </c>
      <c r="AY708" s="151" t="s">
        <v>127</v>
      </c>
    </row>
    <row r="709" spans="1:65" s="14" customFormat="1">
      <c r="B709" s="156"/>
      <c r="D709" s="150" t="s">
        <v>137</v>
      </c>
      <c r="E709" s="157" t="s">
        <v>3</v>
      </c>
      <c r="F709" s="158" t="s">
        <v>905</v>
      </c>
      <c r="H709" s="159">
        <v>3.75</v>
      </c>
      <c r="L709" s="156"/>
      <c r="M709" s="160"/>
      <c r="N709" s="161"/>
      <c r="O709" s="161"/>
      <c r="P709" s="161"/>
      <c r="Q709" s="161"/>
      <c r="R709" s="161"/>
      <c r="S709" s="161"/>
      <c r="T709" s="162"/>
      <c r="AT709" s="157" t="s">
        <v>137</v>
      </c>
      <c r="AU709" s="157" t="s">
        <v>135</v>
      </c>
      <c r="AV709" s="14" t="s">
        <v>135</v>
      </c>
      <c r="AW709" s="14" t="s">
        <v>33</v>
      </c>
      <c r="AX709" s="14" t="s">
        <v>79</v>
      </c>
      <c r="AY709" s="157" t="s">
        <v>127</v>
      </c>
    </row>
    <row r="710" spans="1:65" s="2" customFormat="1" ht="24" customHeight="1">
      <c r="A710" s="31"/>
      <c r="B710" s="136"/>
      <c r="C710" s="137" t="s">
        <v>920</v>
      </c>
      <c r="D710" s="137" t="s">
        <v>129</v>
      </c>
      <c r="E710" s="138" t="s">
        <v>921</v>
      </c>
      <c r="F710" s="139" t="s">
        <v>922</v>
      </c>
      <c r="G710" s="140" t="s">
        <v>275</v>
      </c>
      <c r="H710" s="141">
        <v>3.75</v>
      </c>
      <c r="I710" s="142"/>
      <c r="J710" s="142">
        <f>ROUND(I710*H710,2)</f>
        <v>0</v>
      </c>
      <c r="K710" s="139" t="s">
        <v>133</v>
      </c>
      <c r="L710" s="32"/>
      <c r="M710" s="143" t="s">
        <v>3</v>
      </c>
      <c r="N710" s="144" t="s">
        <v>43</v>
      </c>
      <c r="O710" s="145">
        <v>0.17599999999999999</v>
      </c>
      <c r="P710" s="145">
        <f>O710*H710</f>
        <v>0.65999999999999992</v>
      </c>
      <c r="Q710" s="145">
        <v>1.3725E-3</v>
      </c>
      <c r="R710" s="145">
        <f>Q710*H710</f>
        <v>5.1468750000000004E-3</v>
      </c>
      <c r="S710" s="145">
        <v>0</v>
      </c>
      <c r="T710" s="146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47" t="s">
        <v>223</v>
      </c>
      <c r="AT710" s="147" t="s">
        <v>129</v>
      </c>
      <c r="AU710" s="147" t="s">
        <v>135</v>
      </c>
      <c r="AY710" s="19" t="s">
        <v>127</v>
      </c>
      <c r="BE710" s="148">
        <f>IF(N710="základní",J710,0)</f>
        <v>0</v>
      </c>
      <c r="BF710" s="148">
        <f>IF(N710="snížená",J710,0)</f>
        <v>0</v>
      </c>
      <c r="BG710" s="148">
        <f>IF(N710="zákl. přenesená",J710,0)</f>
        <v>0</v>
      </c>
      <c r="BH710" s="148">
        <f>IF(N710="sníž. přenesená",J710,0)</f>
        <v>0</v>
      </c>
      <c r="BI710" s="148">
        <f>IF(N710="nulová",J710,0)</f>
        <v>0</v>
      </c>
      <c r="BJ710" s="19" t="s">
        <v>135</v>
      </c>
      <c r="BK710" s="148">
        <f>ROUND(I710*H710,2)</f>
        <v>0</v>
      </c>
      <c r="BL710" s="19" t="s">
        <v>223</v>
      </c>
      <c r="BM710" s="147" t="s">
        <v>923</v>
      </c>
    </row>
    <row r="711" spans="1:65" s="13" customFormat="1">
      <c r="B711" s="149"/>
      <c r="D711" s="150" t="s">
        <v>137</v>
      </c>
      <c r="E711" s="151" t="s">
        <v>3</v>
      </c>
      <c r="F711" s="152" t="s">
        <v>138</v>
      </c>
      <c r="H711" s="151" t="s">
        <v>3</v>
      </c>
      <c r="L711" s="149"/>
      <c r="M711" s="153"/>
      <c r="N711" s="154"/>
      <c r="O711" s="154"/>
      <c r="P711" s="154"/>
      <c r="Q711" s="154"/>
      <c r="R711" s="154"/>
      <c r="S711" s="154"/>
      <c r="T711" s="155"/>
      <c r="AT711" s="151" t="s">
        <v>137</v>
      </c>
      <c r="AU711" s="151" t="s">
        <v>135</v>
      </c>
      <c r="AV711" s="13" t="s">
        <v>79</v>
      </c>
      <c r="AW711" s="13" t="s">
        <v>33</v>
      </c>
      <c r="AX711" s="13" t="s">
        <v>71</v>
      </c>
      <c r="AY711" s="151" t="s">
        <v>127</v>
      </c>
    </row>
    <row r="712" spans="1:65" s="14" customFormat="1">
      <c r="B712" s="156"/>
      <c r="D712" s="150" t="s">
        <v>137</v>
      </c>
      <c r="E712" s="157" t="s">
        <v>3</v>
      </c>
      <c r="F712" s="158" t="s">
        <v>924</v>
      </c>
      <c r="H712" s="159">
        <v>3.75</v>
      </c>
      <c r="L712" s="156"/>
      <c r="M712" s="160"/>
      <c r="N712" s="161"/>
      <c r="O712" s="161"/>
      <c r="P712" s="161"/>
      <c r="Q712" s="161"/>
      <c r="R712" s="161"/>
      <c r="S712" s="161"/>
      <c r="T712" s="162"/>
      <c r="AT712" s="157" t="s">
        <v>137</v>
      </c>
      <c r="AU712" s="157" t="s">
        <v>135</v>
      </c>
      <c r="AV712" s="14" t="s">
        <v>135</v>
      </c>
      <c r="AW712" s="14" t="s">
        <v>33</v>
      </c>
      <c r="AX712" s="14" t="s">
        <v>79</v>
      </c>
      <c r="AY712" s="157" t="s">
        <v>127</v>
      </c>
    </row>
    <row r="713" spans="1:65" s="2" customFormat="1" ht="24" customHeight="1">
      <c r="A713" s="31"/>
      <c r="B713" s="136"/>
      <c r="C713" s="137" t="s">
        <v>925</v>
      </c>
      <c r="D713" s="137" t="s">
        <v>129</v>
      </c>
      <c r="E713" s="138" t="s">
        <v>926</v>
      </c>
      <c r="F713" s="139" t="s">
        <v>927</v>
      </c>
      <c r="G713" s="140" t="s">
        <v>275</v>
      </c>
      <c r="H713" s="141">
        <v>45.5</v>
      </c>
      <c r="I713" s="142"/>
      <c r="J713" s="142">
        <f>ROUND(I713*H713,2)</f>
        <v>0</v>
      </c>
      <c r="K713" s="139" t="s">
        <v>133</v>
      </c>
      <c r="L713" s="32"/>
      <c r="M713" s="143" t="s">
        <v>3</v>
      </c>
      <c r="N713" s="144" t="s">
        <v>43</v>
      </c>
      <c r="O713" s="145">
        <v>0.20399999999999999</v>
      </c>
      <c r="P713" s="145">
        <f>O713*H713</f>
        <v>9.282</v>
      </c>
      <c r="Q713" s="145">
        <v>1.7355999999999999E-3</v>
      </c>
      <c r="R713" s="145">
        <f>Q713*H713</f>
        <v>7.8969799999999993E-2</v>
      </c>
      <c r="S713" s="145">
        <v>0</v>
      </c>
      <c r="T713" s="146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47" t="s">
        <v>223</v>
      </c>
      <c r="AT713" s="147" t="s">
        <v>129</v>
      </c>
      <c r="AU713" s="147" t="s">
        <v>135</v>
      </c>
      <c r="AY713" s="19" t="s">
        <v>127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9" t="s">
        <v>135</v>
      </c>
      <c r="BK713" s="148">
        <f>ROUND(I713*H713,2)</f>
        <v>0</v>
      </c>
      <c r="BL713" s="19" t="s">
        <v>223</v>
      </c>
      <c r="BM713" s="147" t="s">
        <v>928</v>
      </c>
    </row>
    <row r="714" spans="1:65" s="13" customFormat="1">
      <c r="B714" s="149"/>
      <c r="D714" s="150" t="s">
        <v>137</v>
      </c>
      <c r="E714" s="151" t="s">
        <v>3</v>
      </c>
      <c r="F714" s="152" t="s">
        <v>138</v>
      </c>
      <c r="H714" s="151" t="s">
        <v>3</v>
      </c>
      <c r="L714" s="149"/>
      <c r="M714" s="153"/>
      <c r="N714" s="154"/>
      <c r="O714" s="154"/>
      <c r="P714" s="154"/>
      <c r="Q714" s="154"/>
      <c r="R714" s="154"/>
      <c r="S714" s="154"/>
      <c r="T714" s="155"/>
      <c r="AT714" s="151" t="s">
        <v>137</v>
      </c>
      <c r="AU714" s="151" t="s">
        <v>135</v>
      </c>
      <c r="AV714" s="13" t="s">
        <v>79</v>
      </c>
      <c r="AW714" s="13" t="s">
        <v>33</v>
      </c>
      <c r="AX714" s="13" t="s">
        <v>71</v>
      </c>
      <c r="AY714" s="151" t="s">
        <v>127</v>
      </c>
    </row>
    <row r="715" spans="1:65" s="14" customFormat="1">
      <c r="B715" s="156"/>
      <c r="D715" s="150" t="s">
        <v>137</v>
      </c>
      <c r="E715" s="157" t="s">
        <v>3</v>
      </c>
      <c r="F715" s="158" t="s">
        <v>883</v>
      </c>
      <c r="H715" s="159">
        <v>45.5</v>
      </c>
      <c r="L715" s="156"/>
      <c r="M715" s="160"/>
      <c r="N715" s="161"/>
      <c r="O715" s="161"/>
      <c r="P715" s="161"/>
      <c r="Q715" s="161"/>
      <c r="R715" s="161"/>
      <c r="S715" s="161"/>
      <c r="T715" s="162"/>
      <c r="AT715" s="157" t="s">
        <v>137</v>
      </c>
      <c r="AU715" s="157" t="s">
        <v>135</v>
      </c>
      <c r="AV715" s="14" t="s">
        <v>135</v>
      </c>
      <c r="AW715" s="14" t="s">
        <v>33</v>
      </c>
      <c r="AX715" s="14" t="s">
        <v>79</v>
      </c>
      <c r="AY715" s="157" t="s">
        <v>127</v>
      </c>
    </row>
    <row r="716" spans="1:65" s="2" customFormat="1" ht="36" customHeight="1">
      <c r="A716" s="31"/>
      <c r="B716" s="136"/>
      <c r="C716" s="137" t="s">
        <v>929</v>
      </c>
      <c r="D716" s="137" t="s">
        <v>129</v>
      </c>
      <c r="E716" s="138" t="s">
        <v>930</v>
      </c>
      <c r="F716" s="139" t="s">
        <v>931</v>
      </c>
      <c r="G716" s="140" t="s">
        <v>515</v>
      </c>
      <c r="H716" s="141">
        <v>3</v>
      </c>
      <c r="I716" s="142"/>
      <c r="J716" s="142">
        <f>ROUND(I716*H716,2)</f>
        <v>0</v>
      </c>
      <c r="K716" s="139" t="s">
        <v>133</v>
      </c>
      <c r="L716" s="32"/>
      <c r="M716" s="143" t="s">
        <v>3</v>
      </c>
      <c r="N716" s="144" t="s">
        <v>43</v>
      </c>
      <c r="O716" s="145">
        <v>0.45</v>
      </c>
      <c r="P716" s="145">
        <f>O716*H716</f>
        <v>1.35</v>
      </c>
      <c r="Q716" s="145">
        <v>2.5000000000000001E-4</v>
      </c>
      <c r="R716" s="145">
        <f>Q716*H716</f>
        <v>7.5000000000000002E-4</v>
      </c>
      <c r="S716" s="145">
        <v>0</v>
      </c>
      <c r="T716" s="146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47" t="s">
        <v>223</v>
      </c>
      <c r="AT716" s="147" t="s">
        <v>129</v>
      </c>
      <c r="AU716" s="147" t="s">
        <v>135</v>
      </c>
      <c r="AY716" s="19" t="s">
        <v>127</v>
      </c>
      <c r="BE716" s="148">
        <f>IF(N716="základní",J716,0)</f>
        <v>0</v>
      </c>
      <c r="BF716" s="148">
        <f>IF(N716="snížená",J716,0)</f>
        <v>0</v>
      </c>
      <c r="BG716" s="148">
        <f>IF(N716="zákl. přenesená",J716,0)</f>
        <v>0</v>
      </c>
      <c r="BH716" s="148">
        <f>IF(N716="sníž. přenesená",J716,0)</f>
        <v>0</v>
      </c>
      <c r="BI716" s="148">
        <f>IF(N716="nulová",J716,0)</f>
        <v>0</v>
      </c>
      <c r="BJ716" s="19" t="s">
        <v>135</v>
      </c>
      <c r="BK716" s="148">
        <f>ROUND(I716*H716,2)</f>
        <v>0</v>
      </c>
      <c r="BL716" s="19" t="s">
        <v>223</v>
      </c>
      <c r="BM716" s="147" t="s">
        <v>932</v>
      </c>
    </row>
    <row r="717" spans="1:65" s="13" customFormat="1">
      <c r="B717" s="149"/>
      <c r="D717" s="150" t="s">
        <v>137</v>
      </c>
      <c r="E717" s="151" t="s">
        <v>3</v>
      </c>
      <c r="F717" s="152" t="s">
        <v>138</v>
      </c>
      <c r="H717" s="151" t="s">
        <v>3</v>
      </c>
      <c r="L717" s="149"/>
      <c r="M717" s="153"/>
      <c r="N717" s="154"/>
      <c r="O717" s="154"/>
      <c r="P717" s="154"/>
      <c r="Q717" s="154"/>
      <c r="R717" s="154"/>
      <c r="S717" s="154"/>
      <c r="T717" s="155"/>
      <c r="AT717" s="151" t="s">
        <v>137</v>
      </c>
      <c r="AU717" s="151" t="s">
        <v>135</v>
      </c>
      <c r="AV717" s="13" t="s">
        <v>79</v>
      </c>
      <c r="AW717" s="13" t="s">
        <v>33</v>
      </c>
      <c r="AX717" s="13" t="s">
        <v>71</v>
      </c>
      <c r="AY717" s="151" t="s">
        <v>127</v>
      </c>
    </row>
    <row r="718" spans="1:65" s="14" customFormat="1">
      <c r="B718" s="156"/>
      <c r="D718" s="150" t="s">
        <v>137</v>
      </c>
      <c r="E718" s="157" t="s">
        <v>3</v>
      </c>
      <c r="F718" s="158" t="s">
        <v>150</v>
      </c>
      <c r="H718" s="159">
        <v>3</v>
      </c>
      <c r="L718" s="156"/>
      <c r="M718" s="160"/>
      <c r="N718" s="161"/>
      <c r="O718" s="161"/>
      <c r="P718" s="161"/>
      <c r="Q718" s="161"/>
      <c r="R718" s="161"/>
      <c r="S718" s="161"/>
      <c r="T718" s="162"/>
      <c r="AT718" s="157" t="s">
        <v>137</v>
      </c>
      <c r="AU718" s="157" t="s">
        <v>135</v>
      </c>
      <c r="AV718" s="14" t="s">
        <v>135</v>
      </c>
      <c r="AW718" s="14" t="s">
        <v>33</v>
      </c>
      <c r="AX718" s="14" t="s">
        <v>79</v>
      </c>
      <c r="AY718" s="157" t="s">
        <v>127</v>
      </c>
    </row>
    <row r="719" spans="1:65" s="2" customFormat="1" ht="36" customHeight="1">
      <c r="A719" s="31"/>
      <c r="B719" s="136"/>
      <c r="C719" s="137" t="s">
        <v>933</v>
      </c>
      <c r="D719" s="137" t="s">
        <v>129</v>
      </c>
      <c r="E719" s="138" t="s">
        <v>934</v>
      </c>
      <c r="F719" s="139" t="s">
        <v>935</v>
      </c>
      <c r="G719" s="140" t="s">
        <v>275</v>
      </c>
      <c r="H719" s="141">
        <v>56.1</v>
      </c>
      <c r="I719" s="142"/>
      <c r="J719" s="142">
        <f>ROUND(I719*H719,2)</f>
        <v>0</v>
      </c>
      <c r="K719" s="139" t="s">
        <v>133</v>
      </c>
      <c r="L719" s="32"/>
      <c r="M719" s="143" t="s">
        <v>3</v>
      </c>
      <c r="N719" s="144" t="s">
        <v>43</v>
      </c>
      <c r="O719" s="145">
        <v>0.35099999999999998</v>
      </c>
      <c r="P719" s="145">
        <f>O719*H719</f>
        <v>19.691099999999999</v>
      </c>
      <c r="Q719" s="145">
        <v>2.856E-3</v>
      </c>
      <c r="R719" s="145">
        <f>Q719*H719</f>
        <v>0.16022160000000002</v>
      </c>
      <c r="S719" s="145">
        <v>0</v>
      </c>
      <c r="T719" s="146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47" t="s">
        <v>223</v>
      </c>
      <c r="AT719" s="147" t="s">
        <v>129</v>
      </c>
      <c r="AU719" s="147" t="s">
        <v>135</v>
      </c>
      <c r="AY719" s="19" t="s">
        <v>127</v>
      </c>
      <c r="BE719" s="148">
        <f>IF(N719="základní",J719,0)</f>
        <v>0</v>
      </c>
      <c r="BF719" s="148">
        <f>IF(N719="snížená",J719,0)</f>
        <v>0</v>
      </c>
      <c r="BG719" s="148">
        <f>IF(N719="zákl. přenesená",J719,0)</f>
        <v>0</v>
      </c>
      <c r="BH719" s="148">
        <f>IF(N719="sníž. přenesená",J719,0)</f>
        <v>0</v>
      </c>
      <c r="BI719" s="148">
        <f>IF(N719="nulová",J719,0)</f>
        <v>0</v>
      </c>
      <c r="BJ719" s="19" t="s">
        <v>135</v>
      </c>
      <c r="BK719" s="148">
        <f>ROUND(I719*H719,2)</f>
        <v>0</v>
      </c>
      <c r="BL719" s="19" t="s">
        <v>223</v>
      </c>
      <c r="BM719" s="147" t="s">
        <v>936</v>
      </c>
    </row>
    <row r="720" spans="1:65" s="13" customFormat="1">
      <c r="B720" s="149"/>
      <c r="D720" s="150" t="s">
        <v>137</v>
      </c>
      <c r="E720" s="151" t="s">
        <v>3</v>
      </c>
      <c r="F720" s="152" t="s">
        <v>138</v>
      </c>
      <c r="H720" s="151" t="s">
        <v>3</v>
      </c>
      <c r="L720" s="149"/>
      <c r="M720" s="153"/>
      <c r="N720" s="154"/>
      <c r="O720" s="154"/>
      <c r="P720" s="154"/>
      <c r="Q720" s="154"/>
      <c r="R720" s="154"/>
      <c r="S720" s="154"/>
      <c r="T720" s="155"/>
      <c r="AT720" s="151" t="s">
        <v>137</v>
      </c>
      <c r="AU720" s="151" t="s">
        <v>135</v>
      </c>
      <c r="AV720" s="13" t="s">
        <v>79</v>
      </c>
      <c r="AW720" s="13" t="s">
        <v>33</v>
      </c>
      <c r="AX720" s="13" t="s">
        <v>71</v>
      </c>
      <c r="AY720" s="151" t="s">
        <v>127</v>
      </c>
    </row>
    <row r="721" spans="1:65" s="14" customFormat="1">
      <c r="B721" s="156"/>
      <c r="D721" s="150" t="s">
        <v>137</v>
      </c>
      <c r="E721" s="157" t="s">
        <v>3</v>
      </c>
      <c r="F721" s="158" t="s">
        <v>937</v>
      </c>
      <c r="H721" s="159">
        <v>56.1</v>
      </c>
      <c r="L721" s="156"/>
      <c r="M721" s="160"/>
      <c r="N721" s="161"/>
      <c r="O721" s="161"/>
      <c r="P721" s="161"/>
      <c r="Q721" s="161"/>
      <c r="R721" s="161"/>
      <c r="S721" s="161"/>
      <c r="T721" s="162"/>
      <c r="AT721" s="157" t="s">
        <v>137</v>
      </c>
      <c r="AU721" s="157" t="s">
        <v>135</v>
      </c>
      <c r="AV721" s="14" t="s">
        <v>135</v>
      </c>
      <c r="AW721" s="14" t="s">
        <v>33</v>
      </c>
      <c r="AX721" s="14" t="s">
        <v>79</v>
      </c>
      <c r="AY721" s="157" t="s">
        <v>127</v>
      </c>
    </row>
    <row r="722" spans="1:65" s="2" customFormat="1" ht="36" customHeight="1">
      <c r="A722" s="31"/>
      <c r="B722" s="136"/>
      <c r="C722" s="137" t="s">
        <v>938</v>
      </c>
      <c r="D722" s="137" t="s">
        <v>129</v>
      </c>
      <c r="E722" s="138" t="s">
        <v>939</v>
      </c>
      <c r="F722" s="139" t="s">
        <v>940</v>
      </c>
      <c r="G722" s="140" t="s">
        <v>728</v>
      </c>
      <c r="H722" s="141">
        <v>1828.7739999999999</v>
      </c>
      <c r="I722" s="142"/>
      <c r="J722" s="142">
        <f>ROUND(I722*H722,2)</f>
        <v>0</v>
      </c>
      <c r="K722" s="139" t="s">
        <v>133</v>
      </c>
      <c r="L722" s="32"/>
      <c r="M722" s="143" t="s">
        <v>3</v>
      </c>
      <c r="N722" s="144" t="s">
        <v>43</v>
      </c>
      <c r="O722" s="145">
        <v>0</v>
      </c>
      <c r="P722" s="145">
        <f>O722*H722</f>
        <v>0</v>
      </c>
      <c r="Q722" s="145">
        <v>0</v>
      </c>
      <c r="R722" s="145">
        <f>Q722*H722</f>
        <v>0</v>
      </c>
      <c r="S722" s="145">
        <v>0</v>
      </c>
      <c r="T722" s="146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47" t="s">
        <v>223</v>
      </c>
      <c r="AT722" s="147" t="s">
        <v>129</v>
      </c>
      <c r="AU722" s="147" t="s">
        <v>135</v>
      </c>
      <c r="AY722" s="19" t="s">
        <v>127</v>
      </c>
      <c r="BE722" s="148">
        <f>IF(N722="základní",J722,0)</f>
        <v>0</v>
      </c>
      <c r="BF722" s="148">
        <f>IF(N722="snížená",J722,0)</f>
        <v>0</v>
      </c>
      <c r="BG722" s="148">
        <f>IF(N722="zákl. přenesená",J722,0)</f>
        <v>0</v>
      </c>
      <c r="BH722" s="148">
        <f>IF(N722="sníž. přenesená",J722,0)</f>
        <v>0</v>
      </c>
      <c r="BI722" s="148">
        <f>IF(N722="nulová",J722,0)</f>
        <v>0</v>
      </c>
      <c r="BJ722" s="19" t="s">
        <v>135</v>
      </c>
      <c r="BK722" s="148">
        <f>ROUND(I722*H722,2)</f>
        <v>0</v>
      </c>
      <c r="BL722" s="19" t="s">
        <v>223</v>
      </c>
      <c r="BM722" s="147" t="s">
        <v>941</v>
      </c>
    </row>
    <row r="723" spans="1:65" s="12" customFormat="1" ht="22.9" customHeight="1">
      <c r="B723" s="124"/>
      <c r="D723" s="125" t="s">
        <v>70</v>
      </c>
      <c r="E723" s="134" t="s">
        <v>942</v>
      </c>
      <c r="F723" s="134" t="s">
        <v>943</v>
      </c>
      <c r="J723" s="135">
        <f>BK723</f>
        <v>0</v>
      </c>
      <c r="L723" s="124"/>
      <c r="M723" s="128"/>
      <c r="N723" s="129"/>
      <c r="O723" s="129"/>
      <c r="P723" s="130">
        <f>SUM(P724:P767)</f>
        <v>49.957449999999994</v>
      </c>
      <c r="Q723" s="129"/>
      <c r="R723" s="130">
        <f>SUM(R724:R767)</f>
        <v>5.1020819999999995E-2</v>
      </c>
      <c r="S723" s="129"/>
      <c r="T723" s="131">
        <f>SUM(T724:T767)</f>
        <v>0.77980000000000005</v>
      </c>
      <c r="AR723" s="125" t="s">
        <v>135</v>
      </c>
      <c r="AT723" s="132" t="s">
        <v>70</v>
      </c>
      <c r="AU723" s="132" t="s">
        <v>79</v>
      </c>
      <c r="AY723" s="125" t="s">
        <v>127</v>
      </c>
      <c r="BK723" s="133">
        <f>SUM(BK724:BK767)</f>
        <v>0</v>
      </c>
    </row>
    <row r="724" spans="1:65" s="2" customFormat="1" ht="24" customHeight="1">
      <c r="A724" s="31"/>
      <c r="B724" s="136"/>
      <c r="C724" s="137" t="s">
        <v>944</v>
      </c>
      <c r="D724" s="137" t="s">
        <v>129</v>
      </c>
      <c r="E724" s="138" t="s">
        <v>945</v>
      </c>
      <c r="F724" s="139" t="s">
        <v>946</v>
      </c>
      <c r="G724" s="140" t="s">
        <v>275</v>
      </c>
      <c r="H724" s="141">
        <v>45.05</v>
      </c>
      <c r="I724" s="142"/>
      <c r="J724" s="142">
        <f>ROUND(I724*H724,2)</f>
        <v>0</v>
      </c>
      <c r="K724" s="139" t="s">
        <v>133</v>
      </c>
      <c r="L724" s="32"/>
      <c r="M724" s="143" t="s">
        <v>3</v>
      </c>
      <c r="N724" s="144" t="s">
        <v>43</v>
      </c>
      <c r="O724" s="145">
        <v>0.45600000000000002</v>
      </c>
      <c r="P724" s="145">
        <f>O724*H724</f>
        <v>20.5428</v>
      </c>
      <c r="Q724" s="145">
        <v>5.6400000000000002E-5</v>
      </c>
      <c r="R724" s="145">
        <f>Q724*H724</f>
        <v>2.5408200000000001E-3</v>
      </c>
      <c r="S724" s="145">
        <v>0</v>
      </c>
      <c r="T724" s="146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47" t="s">
        <v>223</v>
      </c>
      <c r="AT724" s="147" t="s">
        <v>129</v>
      </c>
      <c r="AU724" s="147" t="s">
        <v>135</v>
      </c>
      <c r="AY724" s="19" t="s">
        <v>127</v>
      </c>
      <c r="BE724" s="148">
        <f>IF(N724="základní",J724,0)</f>
        <v>0</v>
      </c>
      <c r="BF724" s="148">
        <f>IF(N724="snížená",J724,0)</f>
        <v>0</v>
      </c>
      <c r="BG724" s="148">
        <f>IF(N724="zákl. přenesená",J724,0)</f>
        <v>0</v>
      </c>
      <c r="BH724" s="148">
        <f>IF(N724="sníž. přenesená",J724,0)</f>
        <v>0</v>
      </c>
      <c r="BI724" s="148">
        <f>IF(N724="nulová",J724,0)</f>
        <v>0</v>
      </c>
      <c r="BJ724" s="19" t="s">
        <v>135</v>
      </c>
      <c r="BK724" s="148">
        <f>ROUND(I724*H724,2)</f>
        <v>0</v>
      </c>
      <c r="BL724" s="19" t="s">
        <v>223</v>
      </c>
      <c r="BM724" s="147" t="s">
        <v>947</v>
      </c>
    </row>
    <row r="725" spans="1:65" s="13" customFormat="1">
      <c r="B725" s="149"/>
      <c r="D725" s="150" t="s">
        <v>137</v>
      </c>
      <c r="E725" s="151" t="s">
        <v>3</v>
      </c>
      <c r="F725" s="152" t="s">
        <v>138</v>
      </c>
      <c r="H725" s="151" t="s">
        <v>3</v>
      </c>
      <c r="L725" s="149"/>
      <c r="M725" s="153"/>
      <c r="N725" s="154"/>
      <c r="O725" s="154"/>
      <c r="P725" s="154"/>
      <c r="Q725" s="154"/>
      <c r="R725" s="154"/>
      <c r="S725" s="154"/>
      <c r="T725" s="155"/>
      <c r="AT725" s="151" t="s">
        <v>137</v>
      </c>
      <c r="AU725" s="151" t="s">
        <v>135</v>
      </c>
      <c r="AV725" s="13" t="s">
        <v>79</v>
      </c>
      <c r="AW725" s="13" t="s">
        <v>33</v>
      </c>
      <c r="AX725" s="13" t="s">
        <v>71</v>
      </c>
      <c r="AY725" s="151" t="s">
        <v>127</v>
      </c>
    </row>
    <row r="726" spans="1:65" s="14" customFormat="1">
      <c r="B726" s="156"/>
      <c r="D726" s="150" t="s">
        <v>137</v>
      </c>
      <c r="E726" s="157" t="s">
        <v>3</v>
      </c>
      <c r="F726" s="158" t="s">
        <v>948</v>
      </c>
      <c r="H726" s="159">
        <v>45.05</v>
      </c>
      <c r="L726" s="156"/>
      <c r="M726" s="160"/>
      <c r="N726" s="161"/>
      <c r="O726" s="161"/>
      <c r="P726" s="161"/>
      <c r="Q726" s="161"/>
      <c r="R726" s="161"/>
      <c r="S726" s="161"/>
      <c r="T726" s="162"/>
      <c r="AT726" s="157" t="s">
        <v>137</v>
      </c>
      <c r="AU726" s="157" t="s">
        <v>135</v>
      </c>
      <c r="AV726" s="14" t="s">
        <v>135</v>
      </c>
      <c r="AW726" s="14" t="s">
        <v>33</v>
      </c>
      <c r="AX726" s="14" t="s">
        <v>79</v>
      </c>
      <c r="AY726" s="157" t="s">
        <v>127</v>
      </c>
    </row>
    <row r="727" spans="1:65" s="2" customFormat="1" ht="16.5" customHeight="1">
      <c r="A727" s="31"/>
      <c r="B727" s="136"/>
      <c r="C727" s="170" t="s">
        <v>949</v>
      </c>
      <c r="D727" s="170" t="s">
        <v>179</v>
      </c>
      <c r="E727" s="171" t="s">
        <v>950</v>
      </c>
      <c r="F727" s="172" t="s">
        <v>951</v>
      </c>
      <c r="G727" s="173" t="s">
        <v>275</v>
      </c>
      <c r="H727" s="174">
        <v>45.05</v>
      </c>
      <c r="I727" s="175"/>
      <c r="J727" s="175">
        <f>ROUND(I727*H727,2)</f>
        <v>0</v>
      </c>
      <c r="K727" s="172" t="s">
        <v>3</v>
      </c>
      <c r="L727" s="176"/>
      <c r="M727" s="177" t="s">
        <v>3</v>
      </c>
      <c r="N727" s="178" t="s">
        <v>43</v>
      </c>
      <c r="O727" s="145">
        <v>0</v>
      </c>
      <c r="P727" s="145">
        <f>O727*H727</f>
        <v>0</v>
      </c>
      <c r="Q727" s="145">
        <v>0</v>
      </c>
      <c r="R727" s="145">
        <f>Q727*H727</f>
        <v>0</v>
      </c>
      <c r="S727" s="145">
        <v>0</v>
      </c>
      <c r="T727" s="146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47" t="s">
        <v>343</v>
      </c>
      <c r="AT727" s="147" t="s">
        <v>179</v>
      </c>
      <c r="AU727" s="147" t="s">
        <v>135</v>
      </c>
      <c r="AY727" s="19" t="s">
        <v>127</v>
      </c>
      <c r="BE727" s="148">
        <f>IF(N727="základní",J727,0)</f>
        <v>0</v>
      </c>
      <c r="BF727" s="148">
        <f>IF(N727="snížená",J727,0)</f>
        <v>0</v>
      </c>
      <c r="BG727" s="148">
        <f>IF(N727="zákl. přenesená",J727,0)</f>
        <v>0</v>
      </c>
      <c r="BH727" s="148">
        <f>IF(N727="sníž. přenesená",J727,0)</f>
        <v>0</v>
      </c>
      <c r="BI727" s="148">
        <f>IF(N727="nulová",J727,0)</f>
        <v>0</v>
      </c>
      <c r="BJ727" s="19" t="s">
        <v>135</v>
      </c>
      <c r="BK727" s="148">
        <f>ROUND(I727*H727,2)</f>
        <v>0</v>
      </c>
      <c r="BL727" s="19" t="s">
        <v>223</v>
      </c>
      <c r="BM727" s="147" t="s">
        <v>952</v>
      </c>
    </row>
    <row r="728" spans="1:65" s="2" customFormat="1" ht="36" customHeight="1">
      <c r="A728" s="31"/>
      <c r="B728" s="136"/>
      <c r="C728" s="137" t="s">
        <v>953</v>
      </c>
      <c r="D728" s="137" t="s">
        <v>129</v>
      </c>
      <c r="E728" s="138" t="s">
        <v>954</v>
      </c>
      <c r="F728" s="139" t="s">
        <v>1329</v>
      </c>
      <c r="G728" s="140" t="s">
        <v>955</v>
      </c>
      <c r="H728" s="141">
        <v>1</v>
      </c>
      <c r="I728" s="142"/>
      <c r="J728" s="142">
        <f>ROUND(I728*H728,2)</f>
        <v>0</v>
      </c>
      <c r="K728" s="139" t="s">
        <v>3</v>
      </c>
      <c r="L728" s="32"/>
      <c r="M728" s="143" t="s">
        <v>3</v>
      </c>
      <c r="N728" s="144" t="s">
        <v>43</v>
      </c>
      <c r="O728" s="145">
        <v>0</v>
      </c>
      <c r="P728" s="145">
        <f>O728*H728</f>
        <v>0</v>
      </c>
      <c r="Q728" s="145">
        <v>0</v>
      </c>
      <c r="R728" s="145">
        <f>Q728*H728</f>
        <v>0</v>
      </c>
      <c r="S728" s="145">
        <v>0</v>
      </c>
      <c r="T728" s="146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47" t="s">
        <v>223</v>
      </c>
      <c r="AT728" s="147" t="s">
        <v>129</v>
      </c>
      <c r="AU728" s="147" t="s">
        <v>135</v>
      </c>
      <c r="AY728" s="19" t="s">
        <v>127</v>
      </c>
      <c r="BE728" s="148">
        <f>IF(N728="základní",J728,0)</f>
        <v>0</v>
      </c>
      <c r="BF728" s="148">
        <f>IF(N728="snížená",J728,0)</f>
        <v>0</v>
      </c>
      <c r="BG728" s="148">
        <f>IF(N728="zákl. přenesená",J728,0)</f>
        <v>0</v>
      </c>
      <c r="BH728" s="148">
        <f>IF(N728="sníž. přenesená",J728,0)</f>
        <v>0</v>
      </c>
      <c r="BI728" s="148">
        <f>IF(N728="nulová",J728,0)</f>
        <v>0</v>
      </c>
      <c r="BJ728" s="19" t="s">
        <v>135</v>
      </c>
      <c r="BK728" s="148">
        <f>ROUND(I728*H728,2)</f>
        <v>0</v>
      </c>
      <c r="BL728" s="19" t="s">
        <v>223</v>
      </c>
      <c r="BM728" s="147" t="s">
        <v>956</v>
      </c>
    </row>
    <row r="729" spans="1:65" s="13" customFormat="1">
      <c r="B729" s="149"/>
      <c r="D729" s="150" t="s">
        <v>137</v>
      </c>
      <c r="E729" s="151" t="s">
        <v>3</v>
      </c>
      <c r="F729" s="152" t="s">
        <v>138</v>
      </c>
      <c r="H729" s="151" t="s">
        <v>3</v>
      </c>
      <c r="L729" s="149"/>
      <c r="M729" s="153"/>
      <c r="N729" s="154"/>
      <c r="O729" s="154"/>
      <c r="P729" s="154"/>
      <c r="Q729" s="154"/>
      <c r="R729" s="154"/>
      <c r="S729" s="154"/>
      <c r="T729" s="155"/>
      <c r="AT729" s="151" t="s">
        <v>137</v>
      </c>
      <c r="AU729" s="151" t="s">
        <v>135</v>
      </c>
      <c r="AV729" s="13" t="s">
        <v>79</v>
      </c>
      <c r="AW729" s="13" t="s">
        <v>33</v>
      </c>
      <c r="AX729" s="13" t="s">
        <v>71</v>
      </c>
      <c r="AY729" s="151" t="s">
        <v>127</v>
      </c>
    </row>
    <row r="730" spans="1:65" s="13" customFormat="1">
      <c r="B730" s="149"/>
      <c r="D730" s="150" t="s">
        <v>137</v>
      </c>
      <c r="E730" s="151" t="s">
        <v>3</v>
      </c>
      <c r="F730" s="152" t="s">
        <v>957</v>
      </c>
      <c r="H730" s="151" t="s">
        <v>3</v>
      </c>
      <c r="L730" s="149"/>
      <c r="M730" s="153"/>
      <c r="N730" s="154"/>
      <c r="O730" s="154"/>
      <c r="P730" s="154"/>
      <c r="Q730" s="154"/>
      <c r="R730" s="154"/>
      <c r="S730" s="154"/>
      <c r="T730" s="155"/>
      <c r="AT730" s="151" t="s">
        <v>137</v>
      </c>
      <c r="AU730" s="151" t="s">
        <v>135</v>
      </c>
      <c r="AV730" s="13" t="s">
        <v>79</v>
      </c>
      <c r="AW730" s="13" t="s">
        <v>33</v>
      </c>
      <c r="AX730" s="13" t="s">
        <v>71</v>
      </c>
      <c r="AY730" s="151" t="s">
        <v>127</v>
      </c>
    </row>
    <row r="731" spans="1:65" s="13" customFormat="1" ht="20">
      <c r="B731" s="149"/>
      <c r="D731" s="150" t="s">
        <v>137</v>
      </c>
      <c r="E731" s="151" t="s">
        <v>3</v>
      </c>
      <c r="F731" s="152" t="s">
        <v>958</v>
      </c>
      <c r="H731" s="151" t="s">
        <v>3</v>
      </c>
      <c r="L731" s="149"/>
      <c r="M731" s="153"/>
      <c r="N731" s="154"/>
      <c r="O731" s="154"/>
      <c r="P731" s="154"/>
      <c r="Q731" s="154"/>
      <c r="R731" s="154"/>
      <c r="S731" s="154"/>
      <c r="T731" s="155"/>
      <c r="AT731" s="151" t="s">
        <v>137</v>
      </c>
      <c r="AU731" s="151" t="s">
        <v>135</v>
      </c>
      <c r="AV731" s="13" t="s">
        <v>79</v>
      </c>
      <c r="AW731" s="13" t="s">
        <v>33</v>
      </c>
      <c r="AX731" s="13" t="s">
        <v>71</v>
      </c>
      <c r="AY731" s="151" t="s">
        <v>127</v>
      </c>
    </row>
    <row r="732" spans="1:65" s="14" customFormat="1">
      <c r="B732" s="156"/>
      <c r="D732" s="150" t="s">
        <v>137</v>
      </c>
      <c r="E732" s="157" t="s">
        <v>3</v>
      </c>
      <c r="F732" s="158" t="s">
        <v>79</v>
      </c>
      <c r="H732" s="159">
        <v>1</v>
      </c>
      <c r="L732" s="156"/>
      <c r="M732" s="160"/>
      <c r="N732" s="161"/>
      <c r="O732" s="161"/>
      <c r="P732" s="161"/>
      <c r="Q732" s="161"/>
      <c r="R732" s="161"/>
      <c r="S732" s="161"/>
      <c r="T732" s="162"/>
      <c r="AT732" s="157" t="s">
        <v>137</v>
      </c>
      <c r="AU732" s="157" t="s">
        <v>135</v>
      </c>
      <c r="AV732" s="14" t="s">
        <v>135</v>
      </c>
      <c r="AW732" s="14" t="s">
        <v>33</v>
      </c>
      <c r="AX732" s="14" t="s">
        <v>79</v>
      </c>
      <c r="AY732" s="157" t="s">
        <v>127</v>
      </c>
    </row>
    <row r="733" spans="1:65" s="2" customFormat="1" ht="24" customHeight="1">
      <c r="A733" s="31"/>
      <c r="B733" s="136"/>
      <c r="C733" s="137" t="s">
        <v>959</v>
      </c>
      <c r="D733" s="137" t="s">
        <v>129</v>
      </c>
      <c r="E733" s="138" t="s">
        <v>960</v>
      </c>
      <c r="F733" s="139" t="s">
        <v>1330</v>
      </c>
      <c r="G733" s="140" t="s">
        <v>515</v>
      </c>
      <c r="H733" s="141">
        <v>1</v>
      </c>
      <c r="I733" s="142"/>
      <c r="J733" s="142">
        <f>ROUND(I733*H733,2)</f>
        <v>0</v>
      </c>
      <c r="K733" s="139" t="s">
        <v>3</v>
      </c>
      <c r="L733" s="32"/>
      <c r="M733" s="143" t="s">
        <v>3</v>
      </c>
      <c r="N733" s="144" t="s">
        <v>43</v>
      </c>
      <c r="O733" s="145">
        <v>0</v>
      </c>
      <c r="P733" s="145">
        <f>O733*H733</f>
        <v>0</v>
      </c>
      <c r="Q733" s="145">
        <v>0</v>
      </c>
      <c r="R733" s="145">
        <f>Q733*H733</f>
        <v>0</v>
      </c>
      <c r="S733" s="145">
        <v>0</v>
      </c>
      <c r="T733" s="146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47" t="s">
        <v>223</v>
      </c>
      <c r="AT733" s="147" t="s">
        <v>129</v>
      </c>
      <c r="AU733" s="147" t="s">
        <v>135</v>
      </c>
      <c r="AY733" s="19" t="s">
        <v>127</v>
      </c>
      <c r="BE733" s="148">
        <f>IF(N733="základní",J733,0)</f>
        <v>0</v>
      </c>
      <c r="BF733" s="148">
        <f>IF(N733="snížená",J733,0)</f>
        <v>0</v>
      </c>
      <c r="BG733" s="148">
        <f>IF(N733="zákl. přenesená",J733,0)</f>
        <v>0</v>
      </c>
      <c r="BH733" s="148">
        <f>IF(N733="sníž. přenesená",J733,0)</f>
        <v>0</v>
      </c>
      <c r="BI733" s="148">
        <f>IF(N733="nulová",J733,0)</f>
        <v>0</v>
      </c>
      <c r="BJ733" s="19" t="s">
        <v>135</v>
      </c>
      <c r="BK733" s="148">
        <f>ROUND(I733*H733,2)</f>
        <v>0</v>
      </c>
      <c r="BL733" s="19" t="s">
        <v>223</v>
      </c>
      <c r="BM733" s="147" t="s">
        <v>961</v>
      </c>
    </row>
    <row r="734" spans="1:65" s="13" customFormat="1">
      <c r="B734" s="149"/>
      <c r="D734" s="150" t="s">
        <v>137</v>
      </c>
      <c r="E734" s="151" t="s">
        <v>3</v>
      </c>
      <c r="F734" s="152" t="s">
        <v>138</v>
      </c>
      <c r="H734" s="151" t="s">
        <v>3</v>
      </c>
      <c r="L734" s="149"/>
      <c r="M734" s="153"/>
      <c r="N734" s="154"/>
      <c r="O734" s="154"/>
      <c r="P734" s="154"/>
      <c r="Q734" s="154"/>
      <c r="R734" s="154"/>
      <c r="S734" s="154"/>
      <c r="T734" s="155"/>
      <c r="AT734" s="151" t="s">
        <v>137</v>
      </c>
      <c r="AU734" s="151" t="s">
        <v>135</v>
      </c>
      <c r="AV734" s="13" t="s">
        <v>79</v>
      </c>
      <c r="AW734" s="13" t="s">
        <v>33</v>
      </c>
      <c r="AX734" s="13" t="s">
        <v>71</v>
      </c>
      <c r="AY734" s="151" t="s">
        <v>127</v>
      </c>
    </row>
    <row r="735" spans="1:65" s="13" customFormat="1">
      <c r="B735" s="149"/>
      <c r="D735" s="150" t="s">
        <v>137</v>
      </c>
      <c r="E735" s="151" t="s">
        <v>3</v>
      </c>
      <c r="F735" s="152" t="s">
        <v>957</v>
      </c>
      <c r="H735" s="151" t="s">
        <v>3</v>
      </c>
      <c r="L735" s="149"/>
      <c r="M735" s="153"/>
      <c r="N735" s="154"/>
      <c r="O735" s="154"/>
      <c r="P735" s="154"/>
      <c r="Q735" s="154"/>
      <c r="R735" s="154"/>
      <c r="S735" s="154"/>
      <c r="T735" s="155"/>
      <c r="AT735" s="151" t="s">
        <v>137</v>
      </c>
      <c r="AU735" s="151" t="s">
        <v>135</v>
      </c>
      <c r="AV735" s="13" t="s">
        <v>79</v>
      </c>
      <c r="AW735" s="13" t="s">
        <v>33</v>
      </c>
      <c r="AX735" s="13" t="s">
        <v>71</v>
      </c>
      <c r="AY735" s="151" t="s">
        <v>127</v>
      </c>
    </row>
    <row r="736" spans="1:65" s="14" customFormat="1">
      <c r="B736" s="156"/>
      <c r="D736" s="150" t="s">
        <v>137</v>
      </c>
      <c r="E736" s="157" t="s">
        <v>3</v>
      </c>
      <c r="F736" s="158" t="s">
        <v>79</v>
      </c>
      <c r="H736" s="159">
        <v>1</v>
      </c>
      <c r="L736" s="156"/>
      <c r="M736" s="160"/>
      <c r="N736" s="161"/>
      <c r="O736" s="161"/>
      <c r="P736" s="161"/>
      <c r="Q736" s="161"/>
      <c r="R736" s="161"/>
      <c r="S736" s="161"/>
      <c r="T736" s="162"/>
      <c r="AT736" s="157" t="s">
        <v>137</v>
      </c>
      <c r="AU736" s="157" t="s">
        <v>135</v>
      </c>
      <c r="AV736" s="14" t="s">
        <v>135</v>
      </c>
      <c r="AW736" s="14" t="s">
        <v>33</v>
      </c>
      <c r="AX736" s="14" t="s">
        <v>79</v>
      </c>
      <c r="AY736" s="157" t="s">
        <v>127</v>
      </c>
    </row>
    <row r="737" spans="1:65" s="2" customFormat="1" ht="24" customHeight="1">
      <c r="A737" s="31"/>
      <c r="B737" s="136"/>
      <c r="C737" s="137" t="s">
        <v>962</v>
      </c>
      <c r="D737" s="137" t="s">
        <v>129</v>
      </c>
      <c r="E737" s="138" t="s">
        <v>963</v>
      </c>
      <c r="F737" s="139" t="s">
        <v>1331</v>
      </c>
      <c r="G737" s="140" t="s">
        <v>515</v>
      </c>
      <c r="H737" s="141">
        <v>1</v>
      </c>
      <c r="I737" s="142"/>
      <c r="J737" s="142">
        <f>ROUND(I737*H737,2)</f>
        <v>0</v>
      </c>
      <c r="K737" s="139" t="s">
        <v>3</v>
      </c>
      <c r="L737" s="32"/>
      <c r="M737" s="143" t="s">
        <v>3</v>
      </c>
      <c r="N737" s="144" t="s">
        <v>43</v>
      </c>
      <c r="O737" s="145">
        <v>0</v>
      </c>
      <c r="P737" s="145">
        <f>O737*H737</f>
        <v>0</v>
      </c>
      <c r="Q737" s="145">
        <v>0</v>
      </c>
      <c r="R737" s="145">
        <f>Q737*H737</f>
        <v>0</v>
      </c>
      <c r="S737" s="145">
        <v>0</v>
      </c>
      <c r="T737" s="146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47" t="s">
        <v>223</v>
      </c>
      <c r="AT737" s="147" t="s">
        <v>129</v>
      </c>
      <c r="AU737" s="147" t="s">
        <v>135</v>
      </c>
      <c r="AY737" s="19" t="s">
        <v>127</v>
      </c>
      <c r="BE737" s="148">
        <f>IF(N737="základní",J737,0)</f>
        <v>0</v>
      </c>
      <c r="BF737" s="148">
        <f>IF(N737="snížená",J737,0)</f>
        <v>0</v>
      </c>
      <c r="BG737" s="148">
        <f>IF(N737="zákl. přenesená",J737,0)</f>
        <v>0</v>
      </c>
      <c r="BH737" s="148">
        <f>IF(N737="sníž. přenesená",J737,0)</f>
        <v>0</v>
      </c>
      <c r="BI737" s="148">
        <f>IF(N737="nulová",J737,0)</f>
        <v>0</v>
      </c>
      <c r="BJ737" s="19" t="s">
        <v>135</v>
      </c>
      <c r="BK737" s="148">
        <f>ROUND(I737*H737,2)</f>
        <v>0</v>
      </c>
      <c r="BL737" s="19" t="s">
        <v>223</v>
      </c>
      <c r="BM737" s="147" t="s">
        <v>964</v>
      </c>
    </row>
    <row r="738" spans="1:65" s="13" customFormat="1">
      <c r="B738" s="149"/>
      <c r="D738" s="150" t="s">
        <v>137</v>
      </c>
      <c r="E738" s="151" t="s">
        <v>3</v>
      </c>
      <c r="F738" s="152" t="s">
        <v>138</v>
      </c>
      <c r="H738" s="151" t="s">
        <v>3</v>
      </c>
      <c r="L738" s="149"/>
      <c r="M738" s="153"/>
      <c r="N738" s="154"/>
      <c r="O738" s="154"/>
      <c r="P738" s="154"/>
      <c r="Q738" s="154"/>
      <c r="R738" s="154"/>
      <c r="S738" s="154"/>
      <c r="T738" s="155"/>
      <c r="AT738" s="151" t="s">
        <v>137</v>
      </c>
      <c r="AU738" s="151" t="s">
        <v>135</v>
      </c>
      <c r="AV738" s="13" t="s">
        <v>79</v>
      </c>
      <c r="AW738" s="13" t="s">
        <v>33</v>
      </c>
      <c r="AX738" s="13" t="s">
        <v>71</v>
      </c>
      <c r="AY738" s="151" t="s">
        <v>127</v>
      </c>
    </row>
    <row r="739" spans="1:65" s="13" customFormat="1">
      <c r="B739" s="149"/>
      <c r="D739" s="150" t="s">
        <v>137</v>
      </c>
      <c r="E739" s="151" t="s">
        <v>3</v>
      </c>
      <c r="F739" s="152" t="s">
        <v>957</v>
      </c>
      <c r="H739" s="151" t="s">
        <v>3</v>
      </c>
      <c r="L739" s="149"/>
      <c r="M739" s="153"/>
      <c r="N739" s="154"/>
      <c r="O739" s="154"/>
      <c r="P739" s="154"/>
      <c r="Q739" s="154"/>
      <c r="R739" s="154"/>
      <c r="S739" s="154"/>
      <c r="T739" s="155"/>
      <c r="AT739" s="151" t="s">
        <v>137</v>
      </c>
      <c r="AU739" s="151" t="s">
        <v>135</v>
      </c>
      <c r="AV739" s="13" t="s">
        <v>79</v>
      </c>
      <c r="AW739" s="13" t="s">
        <v>33</v>
      </c>
      <c r="AX739" s="13" t="s">
        <v>71</v>
      </c>
      <c r="AY739" s="151" t="s">
        <v>127</v>
      </c>
    </row>
    <row r="740" spans="1:65" s="14" customFormat="1">
      <c r="B740" s="156"/>
      <c r="D740" s="150" t="s">
        <v>137</v>
      </c>
      <c r="E740" s="157" t="s">
        <v>3</v>
      </c>
      <c r="F740" s="158" t="s">
        <v>79</v>
      </c>
      <c r="H740" s="159">
        <v>1</v>
      </c>
      <c r="L740" s="156"/>
      <c r="M740" s="160"/>
      <c r="N740" s="161"/>
      <c r="O740" s="161"/>
      <c r="P740" s="161"/>
      <c r="Q740" s="161"/>
      <c r="R740" s="161"/>
      <c r="S740" s="161"/>
      <c r="T740" s="162"/>
      <c r="AT740" s="157" t="s">
        <v>137</v>
      </c>
      <c r="AU740" s="157" t="s">
        <v>135</v>
      </c>
      <c r="AV740" s="14" t="s">
        <v>135</v>
      </c>
      <c r="AW740" s="14" t="s">
        <v>33</v>
      </c>
      <c r="AX740" s="14" t="s">
        <v>79</v>
      </c>
      <c r="AY740" s="157" t="s">
        <v>127</v>
      </c>
    </row>
    <row r="741" spans="1:65" s="2" customFormat="1" ht="16.5" customHeight="1">
      <c r="A741" s="31"/>
      <c r="B741" s="136"/>
      <c r="C741" s="137" t="s">
        <v>965</v>
      </c>
      <c r="D741" s="137" t="s">
        <v>129</v>
      </c>
      <c r="E741" s="138" t="s">
        <v>966</v>
      </c>
      <c r="F741" s="139" t="s">
        <v>1332</v>
      </c>
      <c r="G741" s="140" t="s">
        <v>515</v>
      </c>
      <c r="H741" s="141">
        <v>1</v>
      </c>
      <c r="I741" s="142"/>
      <c r="J741" s="142">
        <f>ROUND(I741*H741,2)</f>
        <v>0</v>
      </c>
      <c r="K741" s="139" t="s">
        <v>3</v>
      </c>
      <c r="L741" s="32"/>
      <c r="M741" s="143" t="s">
        <v>3</v>
      </c>
      <c r="N741" s="144" t="s">
        <v>43</v>
      </c>
      <c r="O741" s="145">
        <v>0</v>
      </c>
      <c r="P741" s="145">
        <f>O741*H741</f>
        <v>0</v>
      </c>
      <c r="Q741" s="145">
        <v>0</v>
      </c>
      <c r="R741" s="145">
        <f>Q741*H741</f>
        <v>0</v>
      </c>
      <c r="S741" s="145">
        <v>0</v>
      </c>
      <c r="T741" s="146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47" t="s">
        <v>223</v>
      </c>
      <c r="AT741" s="147" t="s">
        <v>129</v>
      </c>
      <c r="AU741" s="147" t="s">
        <v>135</v>
      </c>
      <c r="AY741" s="19" t="s">
        <v>127</v>
      </c>
      <c r="BE741" s="148">
        <f>IF(N741="základní",J741,0)</f>
        <v>0</v>
      </c>
      <c r="BF741" s="148">
        <f>IF(N741="snížená",J741,0)</f>
        <v>0</v>
      </c>
      <c r="BG741" s="148">
        <f>IF(N741="zákl. přenesená",J741,0)</f>
        <v>0</v>
      </c>
      <c r="BH741" s="148">
        <f>IF(N741="sníž. přenesená",J741,0)</f>
        <v>0</v>
      </c>
      <c r="BI741" s="148">
        <f>IF(N741="nulová",J741,0)</f>
        <v>0</v>
      </c>
      <c r="BJ741" s="19" t="s">
        <v>135</v>
      </c>
      <c r="BK741" s="148">
        <f>ROUND(I741*H741,2)</f>
        <v>0</v>
      </c>
      <c r="BL741" s="19" t="s">
        <v>223</v>
      </c>
      <c r="BM741" s="147" t="s">
        <v>967</v>
      </c>
    </row>
    <row r="742" spans="1:65" s="2" customFormat="1" ht="24" customHeight="1">
      <c r="A742" s="31"/>
      <c r="B742" s="136"/>
      <c r="C742" s="137" t="s">
        <v>968</v>
      </c>
      <c r="D742" s="137" t="s">
        <v>129</v>
      </c>
      <c r="E742" s="138" t="s">
        <v>969</v>
      </c>
      <c r="F742" s="139" t="s">
        <v>970</v>
      </c>
      <c r="G742" s="140" t="s">
        <v>515</v>
      </c>
      <c r="H742" s="141">
        <v>2</v>
      </c>
      <c r="I742" s="142"/>
      <c r="J742" s="142">
        <f>ROUND(I742*H742,2)</f>
        <v>0</v>
      </c>
      <c r="K742" s="139" t="s">
        <v>3</v>
      </c>
      <c r="L742" s="32"/>
      <c r="M742" s="143" t="s">
        <v>3</v>
      </c>
      <c r="N742" s="144" t="s">
        <v>43</v>
      </c>
      <c r="O742" s="145">
        <v>0</v>
      </c>
      <c r="P742" s="145">
        <f>O742*H742</f>
        <v>0</v>
      </c>
      <c r="Q742" s="145">
        <v>0</v>
      </c>
      <c r="R742" s="145">
        <f>Q742*H742</f>
        <v>0</v>
      </c>
      <c r="S742" s="145">
        <v>0</v>
      </c>
      <c r="T742" s="146">
        <f>S742*H742</f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47" t="s">
        <v>223</v>
      </c>
      <c r="AT742" s="147" t="s">
        <v>129</v>
      </c>
      <c r="AU742" s="147" t="s">
        <v>135</v>
      </c>
      <c r="AY742" s="19" t="s">
        <v>127</v>
      </c>
      <c r="BE742" s="148">
        <f>IF(N742="základní",J742,0)</f>
        <v>0</v>
      </c>
      <c r="BF742" s="148">
        <f>IF(N742="snížená",J742,0)</f>
        <v>0</v>
      </c>
      <c r="BG742" s="148">
        <f>IF(N742="zákl. přenesená",J742,0)</f>
        <v>0</v>
      </c>
      <c r="BH742" s="148">
        <f>IF(N742="sníž. přenesená",J742,0)</f>
        <v>0</v>
      </c>
      <c r="BI742" s="148">
        <f>IF(N742="nulová",J742,0)</f>
        <v>0</v>
      </c>
      <c r="BJ742" s="19" t="s">
        <v>135</v>
      </c>
      <c r="BK742" s="148">
        <f>ROUND(I742*H742,2)</f>
        <v>0</v>
      </c>
      <c r="BL742" s="19" t="s">
        <v>223</v>
      </c>
      <c r="BM742" s="147" t="s">
        <v>971</v>
      </c>
    </row>
    <row r="743" spans="1:65" s="2" customFormat="1" ht="24" customHeight="1">
      <c r="A743" s="31"/>
      <c r="B743" s="136"/>
      <c r="C743" s="137" t="s">
        <v>972</v>
      </c>
      <c r="D743" s="137" t="s">
        <v>129</v>
      </c>
      <c r="E743" s="138" t="s">
        <v>973</v>
      </c>
      <c r="F743" s="139" t="s">
        <v>974</v>
      </c>
      <c r="G743" s="140" t="s">
        <v>275</v>
      </c>
      <c r="H743" s="141">
        <v>45.05</v>
      </c>
      <c r="I743" s="142"/>
      <c r="J743" s="142">
        <f>ROUND(I743*H743,2)</f>
        <v>0</v>
      </c>
      <c r="K743" s="139" t="s">
        <v>133</v>
      </c>
      <c r="L743" s="32"/>
      <c r="M743" s="143" t="s">
        <v>3</v>
      </c>
      <c r="N743" s="144" t="s">
        <v>43</v>
      </c>
      <c r="O743" s="145">
        <v>0.51300000000000001</v>
      </c>
      <c r="P743" s="145">
        <f>O743*H743</f>
        <v>23.11065</v>
      </c>
      <c r="Q743" s="145">
        <v>0</v>
      </c>
      <c r="R743" s="145">
        <f>Q743*H743</f>
        <v>0</v>
      </c>
      <c r="S743" s="145">
        <v>1.6E-2</v>
      </c>
      <c r="T743" s="146">
        <f>S743*H743</f>
        <v>0.7208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47" t="s">
        <v>223</v>
      </c>
      <c r="AT743" s="147" t="s">
        <v>129</v>
      </c>
      <c r="AU743" s="147" t="s">
        <v>135</v>
      </c>
      <c r="AY743" s="19" t="s">
        <v>127</v>
      </c>
      <c r="BE743" s="148">
        <f>IF(N743="základní",J743,0)</f>
        <v>0</v>
      </c>
      <c r="BF743" s="148">
        <f>IF(N743="snížená",J743,0)</f>
        <v>0</v>
      </c>
      <c r="BG743" s="148">
        <f>IF(N743="zákl. přenesená",J743,0)</f>
        <v>0</v>
      </c>
      <c r="BH743" s="148">
        <f>IF(N743="sníž. přenesená",J743,0)</f>
        <v>0</v>
      </c>
      <c r="BI743" s="148">
        <f>IF(N743="nulová",J743,0)</f>
        <v>0</v>
      </c>
      <c r="BJ743" s="19" t="s">
        <v>135</v>
      </c>
      <c r="BK743" s="148">
        <f>ROUND(I743*H743,2)</f>
        <v>0</v>
      </c>
      <c r="BL743" s="19" t="s">
        <v>223</v>
      </c>
      <c r="BM743" s="147" t="s">
        <v>975</v>
      </c>
    </row>
    <row r="744" spans="1:65" s="13" customFormat="1">
      <c r="B744" s="149"/>
      <c r="D744" s="150" t="s">
        <v>137</v>
      </c>
      <c r="E744" s="151" t="s">
        <v>3</v>
      </c>
      <c r="F744" s="152" t="s">
        <v>138</v>
      </c>
      <c r="H744" s="151" t="s">
        <v>3</v>
      </c>
      <c r="L744" s="149"/>
      <c r="M744" s="153"/>
      <c r="N744" s="154"/>
      <c r="O744" s="154"/>
      <c r="P744" s="154"/>
      <c r="Q744" s="154"/>
      <c r="R744" s="154"/>
      <c r="S744" s="154"/>
      <c r="T744" s="155"/>
      <c r="AT744" s="151" t="s">
        <v>137</v>
      </c>
      <c r="AU744" s="151" t="s">
        <v>135</v>
      </c>
      <c r="AV744" s="13" t="s">
        <v>79</v>
      </c>
      <c r="AW744" s="13" t="s">
        <v>33</v>
      </c>
      <c r="AX744" s="13" t="s">
        <v>71</v>
      </c>
      <c r="AY744" s="151" t="s">
        <v>127</v>
      </c>
    </row>
    <row r="745" spans="1:65" s="14" customFormat="1">
      <c r="B745" s="156"/>
      <c r="D745" s="150" t="s">
        <v>137</v>
      </c>
      <c r="E745" s="157" t="s">
        <v>3</v>
      </c>
      <c r="F745" s="158" t="s">
        <v>948</v>
      </c>
      <c r="H745" s="159">
        <v>45.05</v>
      </c>
      <c r="L745" s="156"/>
      <c r="M745" s="160"/>
      <c r="N745" s="161"/>
      <c r="O745" s="161"/>
      <c r="P745" s="161"/>
      <c r="Q745" s="161"/>
      <c r="R745" s="161"/>
      <c r="S745" s="161"/>
      <c r="T745" s="162"/>
      <c r="AT745" s="157" t="s">
        <v>137</v>
      </c>
      <c r="AU745" s="157" t="s">
        <v>135</v>
      </c>
      <c r="AV745" s="14" t="s">
        <v>135</v>
      </c>
      <c r="AW745" s="14" t="s">
        <v>33</v>
      </c>
      <c r="AX745" s="14" t="s">
        <v>79</v>
      </c>
      <c r="AY745" s="157" t="s">
        <v>127</v>
      </c>
    </row>
    <row r="746" spans="1:65" s="2" customFormat="1" ht="24" customHeight="1">
      <c r="A746" s="31"/>
      <c r="B746" s="136"/>
      <c r="C746" s="137" t="s">
        <v>976</v>
      </c>
      <c r="D746" s="137" t="s">
        <v>129</v>
      </c>
      <c r="E746" s="138" t="s">
        <v>977</v>
      </c>
      <c r="F746" s="139" t="s">
        <v>978</v>
      </c>
      <c r="G746" s="140" t="s">
        <v>132</v>
      </c>
      <c r="H746" s="141">
        <v>0.7</v>
      </c>
      <c r="I746" s="142"/>
      <c r="J746" s="142">
        <f>ROUND(I746*H746,2)</f>
        <v>0</v>
      </c>
      <c r="K746" s="139" t="s">
        <v>133</v>
      </c>
      <c r="L746" s="32"/>
      <c r="M746" s="143" t="s">
        <v>3</v>
      </c>
      <c r="N746" s="144" t="s">
        <v>43</v>
      </c>
      <c r="O746" s="145">
        <v>0.15</v>
      </c>
      <c r="P746" s="145">
        <f>O746*H746</f>
        <v>0.105</v>
      </c>
      <c r="Q746" s="145">
        <v>0</v>
      </c>
      <c r="R746" s="145">
        <f>Q746*H746</f>
        <v>0</v>
      </c>
      <c r="S746" s="145">
        <v>0</v>
      </c>
      <c r="T746" s="146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47" t="s">
        <v>223</v>
      </c>
      <c r="AT746" s="147" t="s">
        <v>129</v>
      </c>
      <c r="AU746" s="147" t="s">
        <v>135</v>
      </c>
      <c r="AY746" s="19" t="s">
        <v>127</v>
      </c>
      <c r="BE746" s="148">
        <f>IF(N746="základní",J746,0)</f>
        <v>0</v>
      </c>
      <c r="BF746" s="148">
        <f>IF(N746="snížená",J746,0)</f>
        <v>0</v>
      </c>
      <c r="BG746" s="148">
        <f>IF(N746="zákl. přenesená",J746,0)</f>
        <v>0</v>
      </c>
      <c r="BH746" s="148">
        <f>IF(N746="sníž. přenesená",J746,0)</f>
        <v>0</v>
      </c>
      <c r="BI746" s="148">
        <f>IF(N746="nulová",J746,0)</f>
        <v>0</v>
      </c>
      <c r="BJ746" s="19" t="s">
        <v>135</v>
      </c>
      <c r="BK746" s="148">
        <f>ROUND(I746*H746,2)</f>
        <v>0</v>
      </c>
      <c r="BL746" s="19" t="s">
        <v>223</v>
      </c>
      <c r="BM746" s="147" t="s">
        <v>979</v>
      </c>
    </row>
    <row r="747" spans="1:65" s="13" customFormat="1">
      <c r="B747" s="149"/>
      <c r="D747" s="150" t="s">
        <v>137</v>
      </c>
      <c r="E747" s="151" t="s">
        <v>3</v>
      </c>
      <c r="F747" s="152" t="s">
        <v>138</v>
      </c>
      <c r="H747" s="151" t="s">
        <v>3</v>
      </c>
      <c r="L747" s="149"/>
      <c r="M747" s="153"/>
      <c r="N747" s="154"/>
      <c r="O747" s="154"/>
      <c r="P747" s="154"/>
      <c r="Q747" s="154"/>
      <c r="R747" s="154"/>
      <c r="S747" s="154"/>
      <c r="T747" s="155"/>
      <c r="AT747" s="151" t="s">
        <v>137</v>
      </c>
      <c r="AU747" s="151" t="s">
        <v>135</v>
      </c>
      <c r="AV747" s="13" t="s">
        <v>79</v>
      </c>
      <c r="AW747" s="13" t="s">
        <v>33</v>
      </c>
      <c r="AX747" s="13" t="s">
        <v>71</v>
      </c>
      <c r="AY747" s="151" t="s">
        <v>127</v>
      </c>
    </row>
    <row r="748" spans="1:65" s="13" customFormat="1">
      <c r="B748" s="149"/>
      <c r="D748" s="150" t="s">
        <v>137</v>
      </c>
      <c r="E748" s="151" t="s">
        <v>3</v>
      </c>
      <c r="F748" s="152" t="s">
        <v>189</v>
      </c>
      <c r="H748" s="151" t="s">
        <v>3</v>
      </c>
      <c r="L748" s="149"/>
      <c r="M748" s="153"/>
      <c r="N748" s="154"/>
      <c r="O748" s="154"/>
      <c r="P748" s="154"/>
      <c r="Q748" s="154"/>
      <c r="R748" s="154"/>
      <c r="S748" s="154"/>
      <c r="T748" s="155"/>
      <c r="AT748" s="151" t="s">
        <v>137</v>
      </c>
      <c r="AU748" s="151" t="s">
        <v>135</v>
      </c>
      <c r="AV748" s="13" t="s">
        <v>79</v>
      </c>
      <c r="AW748" s="13" t="s">
        <v>33</v>
      </c>
      <c r="AX748" s="13" t="s">
        <v>71</v>
      </c>
      <c r="AY748" s="151" t="s">
        <v>127</v>
      </c>
    </row>
    <row r="749" spans="1:65" s="14" customFormat="1">
      <c r="B749" s="156"/>
      <c r="D749" s="150" t="s">
        <v>137</v>
      </c>
      <c r="E749" s="157" t="s">
        <v>3</v>
      </c>
      <c r="F749" s="158" t="s">
        <v>980</v>
      </c>
      <c r="H749" s="159">
        <v>0.7</v>
      </c>
      <c r="L749" s="156"/>
      <c r="M749" s="160"/>
      <c r="N749" s="161"/>
      <c r="O749" s="161"/>
      <c r="P749" s="161"/>
      <c r="Q749" s="161"/>
      <c r="R749" s="161"/>
      <c r="S749" s="161"/>
      <c r="T749" s="162"/>
      <c r="AT749" s="157" t="s">
        <v>137</v>
      </c>
      <c r="AU749" s="157" t="s">
        <v>135</v>
      </c>
      <c r="AV749" s="14" t="s">
        <v>135</v>
      </c>
      <c r="AW749" s="14" t="s">
        <v>33</v>
      </c>
      <c r="AX749" s="14" t="s">
        <v>79</v>
      </c>
      <c r="AY749" s="157" t="s">
        <v>127</v>
      </c>
    </row>
    <row r="750" spans="1:65" s="2" customFormat="1" ht="16.5" customHeight="1">
      <c r="A750" s="31"/>
      <c r="B750" s="136"/>
      <c r="C750" s="170" t="s">
        <v>981</v>
      </c>
      <c r="D750" s="170" t="s">
        <v>179</v>
      </c>
      <c r="E750" s="171" t="s">
        <v>982</v>
      </c>
      <c r="F750" s="172" t="s">
        <v>983</v>
      </c>
      <c r="G750" s="173" t="s">
        <v>132</v>
      </c>
      <c r="H750" s="174">
        <v>0.7</v>
      </c>
      <c r="I750" s="175"/>
      <c r="J750" s="175">
        <f>ROUND(I750*H750,2)</f>
        <v>0</v>
      </c>
      <c r="K750" s="172" t="s">
        <v>133</v>
      </c>
      <c r="L750" s="176"/>
      <c r="M750" s="177" t="s">
        <v>3</v>
      </c>
      <c r="N750" s="178" t="s">
        <v>43</v>
      </c>
      <c r="O750" s="145">
        <v>0</v>
      </c>
      <c r="P750" s="145">
        <f>O750*H750</f>
        <v>0</v>
      </c>
      <c r="Q750" s="145">
        <v>2.1999999999999999E-2</v>
      </c>
      <c r="R750" s="145">
        <f>Q750*H750</f>
        <v>1.5399999999999999E-2</v>
      </c>
      <c r="S750" s="145">
        <v>0</v>
      </c>
      <c r="T750" s="146">
        <f>S750*H750</f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47" t="s">
        <v>343</v>
      </c>
      <c r="AT750" s="147" t="s">
        <v>179</v>
      </c>
      <c r="AU750" s="147" t="s">
        <v>135</v>
      </c>
      <c r="AY750" s="19" t="s">
        <v>127</v>
      </c>
      <c r="BE750" s="148">
        <f>IF(N750="základní",J750,0)</f>
        <v>0</v>
      </c>
      <c r="BF750" s="148">
        <f>IF(N750="snížená",J750,0)</f>
        <v>0</v>
      </c>
      <c r="BG750" s="148">
        <f>IF(N750="zákl. přenesená",J750,0)</f>
        <v>0</v>
      </c>
      <c r="BH750" s="148">
        <f>IF(N750="sníž. přenesená",J750,0)</f>
        <v>0</v>
      </c>
      <c r="BI750" s="148">
        <f>IF(N750="nulová",J750,0)</f>
        <v>0</v>
      </c>
      <c r="BJ750" s="19" t="s">
        <v>135</v>
      </c>
      <c r="BK750" s="148">
        <f>ROUND(I750*H750,2)</f>
        <v>0</v>
      </c>
      <c r="BL750" s="19" t="s">
        <v>223</v>
      </c>
      <c r="BM750" s="147" t="s">
        <v>984</v>
      </c>
    </row>
    <row r="751" spans="1:65" s="2" customFormat="1" ht="24" customHeight="1">
      <c r="A751" s="31"/>
      <c r="B751" s="136"/>
      <c r="C751" s="137" t="s">
        <v>985</v>
      </c>
      <c r="D751" s="137" t="s">
        <v>129</v>
      </c>
      <c r="E751" s="138" t="s">
        <v>986</v>
      </c>
      <c r="F751" s="139" t="s">
        <v>987</v>
      </c>
      <c r="G751" s="140" t="s">
        <v>275</v>
      </c>
      <c r="H751" s="141">
        <v>3.4</v>
      </c>
      <c r="I751" s="142"/>
      <c r="J751" s="142">
        <f>ROUND(I751*H751,2)</f>
        <v>0</v>
      </c>
      <c r="K751" s="139" t="s">
        <v>133</v>
      </c>
      <c r="L751" s="32"/>
      <c r="M751" s="143" t="s">
        <v>3</v>
      </c>
      <c r="N751" s="144" t="s">
        <v>43</v>
      </c>
      <c r="O751" s="145">
        <v>0.21</v>
      </c>
      <c r="P751" s="145">
        <f>O751*H751</f>
        <v>0.71399999999999997</v>
      </c>
      <c r="Q751" s="145">
        <v>0</v>
      </c>
      <c r="R751" s="145">
        <f>Q751*H751</f>
        <v>0</v>
      </c>
      <c r="S751" s="145">
        <v>0</v>
      </c>
      <c r="T751" s="146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47" t="s">
        <v>223</v>
      </c>
      <c r="AT751" s="147" t="s">
        <v>129</v>
      </c>
      <c r="AU751" s="147" t="s">
        <v>135</v>
      </c>
      <c r="AY751" s="19" t="s">
        <v>127</v>
      </c>
      <c r="BE751" s="148">
        <f>IF(N751="základní",J751,0)</f>
        <v>0</v>
      </c>
      <c r="BF751" s="148">
        <f>IF(N751="snížená",J751,0)</f>
        <v>0</v>
      </c>
      <c r="BG751" s="148">
        <f>IF(N751="zákl. přenesená",J751,0)</f>
        <v>0</v>
      </c>
      <c r="BH751" s="148">
        <f>IF(N751="sníž. přenesená",J751,0)</f>
        <v>0</v>
      </c>
      <c r="BI751" s="148">
        <f>IF(N751="nulová",J751,0)</f>
        <v>0</v>
      </c>
      <c r="BJ751" s="19" t="s">
        <v>135</v>
      </c>
      <c r="BK751" s="148">
        <f>ROUND(I751*H751,2)</f>
        <v>0</v>
      </c>
      <c r="BL751" s="19" t="s">
        <v>223</v>
      </c>
      <c r="BM751" s="147" t="s">
        <v>988</v>
      </c>
    </row>
    <row r="752" spans="1:65" s="13" customFormat="1">
      <c r="B752" s="149"/>
      <c r="D752" s="150" t="s">
        <v>137</v>
      </c>
      <c r="E752" s="151" t="s">
        <v>3</v>
      </c>
      <c r="F752" s="152" t="s">
        <v>138</v>
      </c>
      <c r="H752" s="151" t="s">
        <v>3</v>
      </c>
      <c r="L752" s="149"/>
      <c r="M752" s="153"/>
      <c r="N752" s="154"/>
      <c r="O752" s="154"/>
      <c r="P752" s="154"/>
      <c r="Q752" s="154"/>
      <c r="R752" s="154"/>
      <c r="S752" s="154"/>
      <c r="T752" s="155"/>
      <c r="AT752" s="151" t="s">
        <v>137</v>
      </c>
      <c r="AU752" s="151" t="s">
        <v>135</v>
      </c>
      <c r="AV752" s="13" t="s">
        <v>79</v>
      </c>
      <c r="AW752" s="13" t="s">
        <v>33</v>
      </c>
      <c r="AX752" s="13" t="s">
        <v>71</v>
      </c>
      <c r="AY752" s="151" t="s">
        <v>127</v>
      </c>
    </row>
    <row r="753" spans="1:65" s="13" customFormat="1">
      <c r="B753" s="149"/>
      <c r="D753" s="150" t="s">
        <v>137</v>
      </c>
      <c r="E753" s="151" t="s">
        <v>3</v>
      </c>
      <c r="F753" s="152" t="s">
        <v>189</v>
      </c>
      <c r="H753" s="151" t="s">
        <v>3</v>
      </c>
      <c r="L753" s="149"/>
      <c r="M753" s="153"/>
      <c r="N753" s="154"/>
      <c r="O753" s="154"/>
      <c r="P753" s="154"/>
      <c r="Q753" s="154"/>
      <c r="R753" s="154"/>
      <c r="S753" s="154"/>
      <c r="T753" s="155"/>
      <c r="AT753" s="151" t="s">
        <v>137</v>
      </c>
      <c r="AU753" s="151" t="s">
        <v>135</v>
      </c>
      <c r="AV753" s="13" t="s">
        <v>79</v>
      </c>
      <c r="AW753" s="13" t="s">
        <v>33</v>
      </c>
      <c r="AX753" s="13" t="s">
        <v>71</v>
      </c>
      <c r="AY753" s="151" t="s">
        <v>127</v>
      </c>
    </row>
    <row r="754" spans="1:65" s="14" customFormat="1">
      <c r="B754" s="156"/>
      <c r="D754" s="150" t="s">
        <v>137</v>
      </c>
      <c r="E754" s="157" t="s">
        <v>3</v>
      </c>
      <c r="F754" s="158" t="s">
        <v>989</v>
      </c>
      <c r="H754" s="159">
        <v>3.4</v>
      </c>
      <c r="L754" s="156"/>
      <c r="M754" s="160"/>
      <c r="N754" s="161"/>
      <c r="O754" s="161"/>
      <c r="P754" s="161"/>
      <c r="Q754" s="161"/>
      <c r="R754" s="161"/>
      <c r="S754" s="161"/>
      <c r="T754" s="162"/>
      <c r="AT754" s="157" t="s">
        <v>137</v>
      </c>
      <c r="AU754" s="157" t="s">
        <v>135</v>
      </c>
      <c r="AV754" s="14" t="s">
        <v>135</v>
      </c>
      <c r="AW754" s="14" t="s">
        <v>33</v>
      </c>
      <c r="AX754" s="14" t="s">
        <v>79</v>
      </c>
      <c r="AY754" s="157" t="s">
        <v>127</v>
      </c>
    </row>
    <row r="755" spans="1:65" s="2" customFormat="1" ht="16.5" customHeight="1">
      <c r="A755" s="31"/>
      <c r="B755" s="136"/>
      <c r="C755" s="170" t="s">
        <v>990</v>
      </c>
      <c r="D755" s="170" t="s">
        <v>179</v>
      </c>
      <c r="E755" s="171" t="s">
        <v>991</v>
      </c>
      <c r="F755" s="172" t="s">
        <v>992</v>
      </c>
      <c r="G755" s="173" t="s">
        <v>275</v>
      </c>
      <c r="H755" s="174">
        <v>3.4</v>
      </c>
      <c r="I755" s="175"/>
      <c r="J755" s="175">
        <f>ROUND(I755*H755,2)</f>
        <v>0</v>
      </c>
      <c r="K755" s="172" t="s">
        <v>133</v>
      </c>
      <c r="L755" s="176"/>
      <c r="M755" s="177" t="s">
        <v>3</v>
      </c>
      <c r="N755" s="178" t="s">
        <v>43</v>
      </c>
      <c r="O755" s="145">
        <v>0</v>
      </c>
      <c r="P755" s="145">
        <f>O755*H755</f>
        <v>0</v>
      </c>
      <c r="Q755" s="145">
        <v>2.0000000000000001E-4</v>
      </c>
      <c r="R755" s="145">
        <f>Q755*H755</f>
        <v>6.8000000000000005E-4</v>
      </c>
      <c r="S755" s="145">
        <v>0</v>
      </c>
      <c r="T755" s="146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47" t="s">
        <v>343</v>
      </c>
      <c r="AT755" s="147" t="s">
        <v>179</v>
      </c>
      <c r="AU755" s="147" t="s">
        <v>135</v>
      </c>
      <c r="AY755" s="19" t="s">
        <v>127</v>
      </c>
      <c r="BE755" s="148">
        <f>IF(N755="základní",J755,0)</f>
        <v>0</v>
      </c>
      <c r="BF755" s="148">
        <f>IF(N755="snížená",J755,0)</f>
        <v>0</v>
      </c>
      <c r="BG755" s="148">
        <f>IF(N755="zákl. přenesená",J755,0)</f>
        <v>0</v>
      </c>
      <c r="BH755" s="148">
        <f>IF(N755="sníž. přenesená",J755,0)</f>
        <v>0</v>
      </c>
      <c r="BI755" s="148">
        <f>IF(N755="nulová",J755,0)</f>
        <v>0</v>
      </c>
      <c r="BJ755" s="19" t="s">
        <v>135</v>
      </c>
      <c r="BK755" s="148">
        <f>ROUND(I755*H755,2)</f>
        <v>0</v>
      </c>
      <c r="BL755" s="19" t="s">
        <v>223</v>
      </c>
      <c r="BM755" s="147" t="s">
        <v>993</v>
      </c>
    </row>
    <row r="756" spans="1:65" s="2" customFormat="1" ht="24" customHeight="1">
      <c r="A756" s="31"/>
      <c r="B756" s="136"/>
      <c r="C756" s="137" t="s">
        <v>994</v>
      </c>
      <c r="D756" s="137" t="s">
        <v>129</v>
      </c>
      <c r="E756" s="138" t="s">
        <v>995</v>
      </c>
      <c r="F756" s="139" t="s">
        <v>996</v>
      </c>
      <c r="G756" s="140" t="s">
        <v>515</v>
      </c>
      <c r="H756" s="141">
        <v>1</v>
      </c>
      <c r="I756" s="142"/>
      <c r="J756" s="142">
        <f>ROUND(I756*H756,2)</f>
        <v>0</v>
      </c>
      <c r="K756" s="139" t="s">
        <v>621</v>
      </c>
      <c r="L756" s="32"/>
      <c r="M756" s="143" t="s">
        <v>3</v>
      </c>
      <c r="N756" s="144" t="s">
        <v>43</v>
      </c>
      <c r="O756" s="145">
        <v>1.155</v>
      </c>
      <c r="P756" s="145">
        <f>O756*H756</f>
        <v>1.155</v>
      </c>
      <c r="Q756" s="145">
        <v>0</v>
      </c>
      <c r="R756" s="145">
        <f>Q756*H756</f>
        <v>0</v>
      </c>
      <c r="S756" s="145">
        <v>0</v>
      </c>
      <c r="T756" s="146">
        <f>S756*H756</f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47" t="s">
        <v>223</v>
      </c>
      <c r="AT756" s="147" t="s">
        <v>129</v>
      </c>
      <c r="AU756" s="147" t="s">
        <v>135</v>
      </c>
      <c r="AY756" s="19" t="s">
        <v>127</v>
      </c>
      <c r="BE756" s="148">
        <f>IF(N756="základní",J756,0)</f>
        <v>0</v>
      </c>
      <c r="BF756" s="148">
        <f>IF(N756="snížená",J756,0)</f>
        <v>0</v>
      </c>
      <c r="BG756" s="148">
        <f>IF(N756="zákl. přenesená",J756,0)</f>
        <v>0</v>
      </c>
      <c r="BH756" s="148">
        <f>IF(N756="sníž. přenesená",J756,0)</f>
        <v>0</v>
      </c>
      <c r="BI756" s="148">
        <f>IF(N756="nulová",J756,0)</f>
        <v>0</v>
      </c>
      <c r="BJ756" s="19" t="s">
        <v>135</v>
      </c>
      <c r="BK756" s="148">
        <f>ROUND(I756*H756,2)</f>
        <v>0</v>
      </c>
      <c r="BL756" s="19" t="s">
        <v>223</v>
      </c>
      <c r="BM756" s="147" t="s">
        <v>997</v>
      </c>
    </row>
    <row r="757" spans="1:65" s="13" customFormat="1">
      <c r="B757" s="149"/>
      <c r="D757" s="150" t="s">
        <v>137</v>
      </c>
      <c r="E757" s="151" t="s">
        <v>3</v>
      </c>
      <c r="F757" s="152" t="s">
        <v>138</v>
      </c>
      <c r="H757" s="151" t="s">
        <v>3</v>
      </c>
      <c r="L757" s="149"/>
      <c r="M757" s="153"/>
      <c r="N757" s="154"/>
      <c r="O757" s="154"/>
      <c r="P757" s="154"/>
      <c r="Q757" s="154"/>
      <c r="R757" s="154"/>
      <c r="S757" s="154"/>
      <c r="T757" s="155"/>
      <c r="AT757" s="151" t="s">
        <v>137</v>
      </c>
      <c r="AU757" s="151" t="s">
        <v>135</v>
      </c>
      <c r="AV757" s="13" t="s">
        <v>79</v>
      </c>
      <c r="AW757" s="13" t="s">
        <v>33</v>
      </c>
      <c r="AX757" s="13" t="s">
        <v>71</v>
      </c>
      <c r="AY757" s="151" t="s">
        <v>127</v>
      </c>
    </row>
    <row r="758" spans="1:65" s="14" customFormat="1">
      <c r="B758" s="156"/>
      <c r="D758" s="150" t="s">
        <v>137</v>
      </c>
      <c r="E758" s="157" t="s">
        <v>3</v>
      </c>
      <c r="F758" s="158" t="s">
        <v>79</v>
      </c>
      <c r="H758" s="159">
        <v>1</v>
      </c>
      <c r="L758" s="156"/>
      <c r="M758" s="160"/>
      <c r="N758" s="161"/>
      <c r="O758" s="161"/>
      <c r="P758" s="161"/>
      <c r="Q758" s="161"/>
      <c r="R758" s="161"/>
      <c r="S758" s="161"/>
      <c r="T758" s="162"/>
      <c r="AT758" s="157" t="s">
        <v>137</v>
      </c>
      <c r="AU758" s="157" t="s">
        <v>135</v>
      </c>
      <c r="AV758" s="14" t="s">
        <v>135</v>
      </c>
      <c r="AW758" s="14" t="s">
        <v>33</v>
      </c>
      <c r="AX758" s="14" t="s">
        <v>79</v>
      </c>
      <c r="AY758" s="157" t="s">
        <v>127</v>
      </c>
    </row>
    <row r="759" spans="1:65" s="2" customFormat="1" ht="16.5" customHeight="1">
      <c r="A759" s="31"/>
      <c r="B759" s="136"/>
      <c r="C759" s="170" t="s">
        <v>998</v>
      </c>
      <c r="D759" s="170" t="s">
        <v>179</v>
      </c>
      <c r="E759" s="171" t="s">
        <v>999</v>
      </c>
      <c r="F759" s="172" t="s">
        <v>1000</v>
      </c>
      <c r="G759" s="173" t="s">
        <v>515</v>
      </c>
      <c r="H759" s="174">
        <v>1</v>
      </c>
      <c r="I759" s="175"/>
      <c r="J759" s="175">
        <f>ROUND(I759*H759,2)</f>
        <v>0</v>
      </c>
      <c r="K759" s="172" t="s">
        <v>621</v>
      </c>
      <c r="L759" s="176"/>
      <c r="M759" s="177" t="s">
        <v>3</v>
      </c>
      <c r="N759" s="178" t="s">
        <v>43</v>
      </c>
      <c r="O759" s="145">
        <v>0</v>
      </c>
      <c r="P759" s="145">
        <f>O759*H759</f>
        <v>0</v>
      </c>
      <c r="Q759" s="145">
        <v>3.2399999999999998E-2</v>
      </c>
      <c r="R759" s="145">
        <f>Q759*H759</f>
        <v>3.2399999999999998E-2</v>
      </c>
      <c r="S759" s="145">
        <v>0</v>
      </c>
      <c r="T759" s="146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47" t="s">
        <v>343</v>
      </c>
      <c r="AT759" s="147" t="s">
        <v>179</v>
      </c>
      <c r="AU759" s="147" t="s">
        <v>135</v>
      </c>
      <c r="AY759" s="19" t="s">
        <v>127</v>
      </c>
      <c r="BE759" s="148">
        <f>IF(N759="základní",J759,0)</f>
        <v>0</v>
      </c>
      <c r="BF759" s="148">
        <f>IF(N759="snížená",J759,0)</f>
        <v>0</v>
      </c>
      <c r="BG759" s="148">
        <f>IF(N759="zákl. přenesená",J759,0)</f>
        <v>0</v>
      </c>
      <c r="BH759" s="148">
        <f>IF(N759="sníž. přenesená",J759,0)</f>
        <v>0</v>
      </c>
      <c r="BI759" s="148">
        <f>IF(N759="nulová",J759,0)</f>
        <v>0</v>
      </c>
      <c r="BJ759" s="19" t="s">
        <v>135</v>
      </c>
      <c r="BK759" s="148">
        <f>ROUND(I759*H759,2)</f>
        <v>0</v>
      </c>
      <c r="BL759" s="19" t="s">
        <v>223</v>
      </c>
      <c r="BM759" s="147" t="s">
        <v>1001</v>
      </c>
    </row>
    <row r="760" spans="1:65" s="2" customFormat="1" ht="24" customHeight="1">
      <c r="A760" s="31"/>
      <c r="B760" s="136"/>
      <c r="C760" s="137" t="s">
        <v>1002</v>
      </c>
      <c r="D760" s="137" t="s">
        <v>129</v>
      </c>
      <c r="E760" s="138" t="s">
        <v>1003</v>
      </c>
      <c r="F760" s="139" t="s">
        <v>1004</v>
      </c>
      <c r="G760" s="140" t="s">
        <v>515</v>
      </c>
      <c r="H760" s="141">
        <v>18</v>
      </c>
      <c r="I760" s="142"/>
      <c r="J760" s="142">
        <f>ROUND(I760*H760,2)</f>
        <v>0</v>
      </c>
      <c r="K760" s="139" t="s">
        <v>621</v>
      </c>
      <c r="L760" s="32"/>
      <c r="M760" s="143" t="s">
        <v>3</v>
      </c>
      <c r="N760" s="144" t="s">
        <v>43</v>
      </c>
      <c r="O760" s="145">
        <v>0.21</v>
      </c>
      <c r="P760" s="145">
        <f>O760*H760</f>
        <v>3.78</v>
      </c>
      <c r="Q760" s="145">
        <v>0</v>
      </c>
      <c r="R760" s="145">
        <f>Q760*H760</f>
        <v>0</v>
      </c>
      <c r="S760" s="145">
        <v>3.0000000000000001E-3</v>
      </c>
      <c r="T760" s="146">
        <f>S760*H760</f>
        <v>5.3999999999999999E-2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47" t="s">
        <v>223</v>
      </c>
      <c r="AT760" s="147" t="s">
        <v>129</v>
      </c>
      <c r="AU760" s="147" t="s">
        <v>135</v>
      </c>
      <c r="AY760" s="19" t="s">
        <v>127</v>
      </c>
      <c r="BE760" s="148">
        <f>IF(N760="základní",J760,0)</f>
        <v>0</v>
      </c>
      <c r="BF760" s="148">
        <f>IF(N760="snížená",J760,0)</f>
        <v>0</v>
      </c>
      <c r="BG760" s="148">
        <f>IF(N760="zákl. přenesená",J760,0)</f>
        <v>0</v>
      </c>
      <c r="BH760" s="148">
        <f>IF(N760="sníž. přenesená",J760,0)</f>
        <v>0</v>
      </c>
      <c r="BI760" s="148">
        <f>IF(N760="nulová",J760,0)</f>
        <v>0</v>
      </c>
      <c r="BJ760" s="19" t="s">
        <v>135</v>
      </c>
      <c r="BK760" s="148">
        <f>ROUND(I760*H760,2)</f>
        <v>0</v>
      </c>
      <c r="BL760" s="19" t="s">
        <v>223</v>
      </c>
      <c r="BM760" s="147" t="s">
        <v>1005</v>
      </c>
    </row>
    <row r="761" spans="1:65" s="13" customFormat="1">
      <c r="B761" s="149"/>
      <c r="D761" s="150" t="s">
        <v>137</v>
      </c>
      <c r="E761" s="151" t="s">
        <v>3</v>
      </c>
      <c r="F761" s="152" t="s">
        <v>138</v>
      </c>
      <c r="H761" s="151" t="s">
        <v>3</v>
      </c>
      <c r="L761" s="149"/>
      <c r="M761" s="153"/>
      <c r="N761" s="154"/>
      <c r="O761" s="154"/>
      <c r="P761" s="154"/>
      <c r="Q761" s="154"/>
      <c r="R761" s="154"/>
      <c r="S761" s="154"/>
      <c r="T761" s="155"/>
      <c r="AT761" s="151" t="s">
        <v>137</v>
      </c>
      <c r="AU761" s="151" t="s">
        <v>135</v>
      </c>
      <c r="AV761" s="13" t="s">
        <v>79</v>
      </c>
      <c r="AW761" s="13" t="s">
        <v>33</v>
      </c>
      <c r="AX761" s="13" t="s">
        <v>71</v>
      </c>
      <c r="AY761" s="151" t="s">
        <v>127</v>
      </c>
    </row>
    <row r="762" spans="1:65" s="14" customFormat="1">
      <c r="B762" s="156"/>
      <c r="D762" s="150" t="s">
        <v>137</v>
      </c>
      <c r="E762" s="157" t="s">
        <v>3</v>
      </c>
      <c r="F762" s="158" t="s">
        <v>231</v>
      </c>
      <c r="H762" s="159">
        <v>18</v>
      </c>
      <c r="L762" s="156"/>
      <c r="M762" s="160"/>
      <c r="N762" s="161"/>
      <c r="O762" s="161"/>
      <c r="P762" s="161"/>
      <c r="Q762" s="161"/>
      <c r="R762" s="161"/>
      <c r="S762" s="161"/>
      <c r="T762" s="162"/>
      <c r="AT762" s="157" t="s">
        <v>137</v>
      </c>
      <c r="AU762" s="157" t="s">
        <v>135</v>
      </c>
      <c r="AV762" s="14" t="s">
        <v>135</v>
      </c>
      <c r="AW762" s="14" t="s">
        <v>33</v>
      </c>
      <c r="AX762" s="14" t="s">
        <v>79</v>
      </c>
      <c r="AY762" s="157" t="s">
        <v>127</v>
      </c>
    </row>
    <row r="763" spans="1:65" s="2" customFormat="1" ht="24" customHeight="1">
      <c r="A763" s="31"/>
      <c r="B763" s="136"/>
      <c r="C763" s="137" t="s">
        <v>1006</v>
      </c>
      <c r="D763" s="137" t="s">
        <v>129</v>
      </c>
      <c r="E763" s="138" t="s">
        <v>1007</v>
      </c>
      <c r="F763" s="139" t="s">
        <v>1008</v>
      </c>
      <c r="G763" s="140" t="s">
        <v>1009</v>
      </c>
      <c r="H763" s="141">
        <v>5</v>
      </c>
      <c r="I763" s="142"/>
      <c r="J763" s="142">
        <f>ROUND(I763*H763,2)</f>
        <v>0</v>
      </c>
      <c r="K763" s="139" t="s">
        <v>133</v>
      </c>
      <c r="L763" s="32"/>
      <c r="M763" s="143" t="s">
        <v>3</v>
      </c>
      <c r="N763" s="144" t="s">
        <v>43</v>
      </c>
      <c r="O763" s="145">
        <v>0.11</v>
      </c>
      <c r="P763" s="145">
        <f>O763*H763</f>
        <v>0.55000000000000004</v>
      </c>
      <c r="Q763" s="145">
        <v>0</v>
      </c>
      <c r="R763" s="145">
        <f>Q763*H763</f>
        <v>0</v>
      </c>
      <c r="S763" s="145">
        <v>1E-3</v>
      </c>
      <c r="T763" s="146">
        <f>S763*H763</f>
        <v>5.0000000000000001E-3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47" t="s">
        <v>223</v>
      </c>
      <c r="AT763" s="147" t="s">
        <v>129</v>
      </c>
      <c r="AU763" s="147" t="s">
        <v>135</v>
      </c>
      <c r="AY763" s="19" t="s">
        <v>127</v>
      </c>
      <c r="BE763" s="148">
        <f>IF(N763="základní",J763,0)</f>
        <v>0</v>
      </c>
      <c r="BF763" s="148">
        <f>IF(N763="snížená",J763,0)</f>
        <v>0</v>
      </c>
      <c r="BG763" s="148">
        <f>IF(N763="zákl. přenesená",J763,0)</f>
        <v>0</v>
      </c>
      <c r="BH763" s="148">
        <f>IF(N763="sníž. přenesená",J763,0)</f>
        <v>0</v>
      </c>
      <c r="BI763" s="148">
        <f>IF(N763="nulová",J763,0)</f>
        <v>0</v>
      </c>
      <c r="BJ763" s="19" t="s">
        <v>135</v>
      </c>
      <c r="BK763" s="148">
        <f>ROUND(I763*H763,2)</f>
        <v>0</v>
      </c>
      <c r="BL763" s="19" t="s">
        <v>223</v>
      </c>
      <c r="BM763" s="147" t="s">
        <v>1010</v>
      </c>
    </row>
    <row r="764" spans="1:65" s="13" customFormat="1">
      <c r="B764" s="149"/>
      <c r="D764" s="150" t="s">
        <v>137</v>
      </c>
      <c r="E764" s="151" t="s">
        <v>3</v>
      </c>
      <c r="F764" s="152" t="s">
        <v>138</v>
      </c>
      <c r="H764" s="151" t="s">
        <v>3</v>
      </c>
      <c r="L764" s="149"/>
      <c r="M764" s="153"/>
      <c r="N764" s="154"/>
      <c r="O764" s="154"/>
      <c r="P764" s="154"/>
      <c r="Q764" s="154"/>
      <c r="R764" s="154"/>
      <c r="S764" s="154"/>
      <c r="T764" s="155"/>
      <c r="AT764" s="151" t="s">
        <v>137</v>
      </c>
      <c r="AU764" s="151" t="s">
        <v>135</v>
      </c>
      <c r="AV764" s="13" t="s">
        <v>79</v>
      </c>
      <c r="AW764" s="13" t="s">
        <v>33</v>
      </c>
      <c r="AX764" s="13" t="s">
        <v>71</v>
      </c>
      <c r="AY764" s="151" t="s">
        <v>127</v>
      </c>
    </row>
    <row r="765" spans="1:65" s="13" customFormat="1">
      <c r="B765" s="149"/>
      <c r="D765" s="150" t="s">
        <v>137</v>
      </c>
      <c r="E765" s="151" t="s">
        <v>3</v>
      </c>
      <c r="F765" s="152" t="s">
        <v>1011</v>
      </c>
      <c r="H765" s="151" t="s">
        <v>3</v>
      </c>
      <c r="L765" s="149"/>
      <c r="M765" s="153"/>
      <c r="N765" s="154"/>
      <c r="O765" s="154"/>
      <c r="P765" s="154"/>
      <c r="Q765" s="154"/>
      <c r="R765" s="154"/>
      <c r="S765" s="154"/>
      <c r="T765" s="155"/>
      <c r="AT765" s="151" t="s">
        <v>137</v>
      </c>
      <c r="AU765" s="151" t="s">
        <v>135</v>
      </c>
      <c r="AV765" s="13" t="s">
        <v>79</v>
      </c>
      <c r="AW765" s="13" t="s">
        <v>33</v>
      </c>
      <c r="AX765" s="13" t="s">
        <v>71</v>
      </c>
      <c r="AY765" s="151" t="s">
        <v>127</v>
      </c>
    </row>
    <row r="766" spans="1:65" s="14" customFormat="1">
      <c r="B766" s="156"/>
      <c r="D766" s="150" t="s">
        <v>137</v>
      </c>
      <c r="E766" s="157" t="s">
        <v>3</v>
      </c>
      <c r="F766" s="158" t="s">
        <v>1012</v>
      </c>
      <c r="H766" s="159">
        <v>5</v>
      </c>
      <c r="L766" s="156"/>
      <c r="M766" s="160"/>
      <c r="N766" s="161"/>
      <c r="O766" s="161"/>
      <c r="P766" s="161"/>
      <c r="Q766" s="161"/>
      <c r="R766" s="161"/>
      <c r="S766" s="161"/>
      <c r="T766" s="162"/>
      <c r="AT766" s="157" t="s">
        <v>137</v>
      </c>
      <c r="AU766" s="157" t="s">
        <v>135</v>
      </c>
      <c r="AV766" s="14" t="s">
        <v>135</v>
      </c>
      <c r="AW766" s="14" t="s">
        <v>33</v>
      </c>
      <c r="AX766" s="14" t="s">
        <v>79</v>
      </c>
      <c r="AY766" s="157" t="s">
        <v>127</v>
      </c>
    </row>
    <row r="767" spans="1:65" s="2" customFormat="1" ht="36" customHeight="1">
      <c r="A767" s="31"/>
      <c r="B767" s="136"/>
      <c r="C767" s="137" t="s">
        <v>1013</v>
      </c>
      <c r="D767" s="137" t="s">
        <v>129</v>
      </c>
      <c r="E767" s="138" t="s">
        <v>1014</v>
      </c>
      <c r="F767" s="139" t="s">
        <v>1015</v>
      </c>
      <c r="G767" s="140" t="s">
        <v>728</v>
      </c>
      <c r="H767" s="141">
        <v>4373.3940000000002</v>
      </c>
      <c r="I767" s="142"/>
      <c r="J767" s="142">
        <f>ROUND(I767*H767,2)</f>
        <v>0</v>
      </c>
      <c r="K767" s="139" t="s">
        <v>133</v>
      </c>
      <c r="L767" s="32"/>
      <c r="M767" s="143" t="s">
        <v>3</v>
      </c>
      <c r="N767" s="144" t="s">
        <v>43</v>
      </c>
      <c r="O767" s="145">
        <v>0</v>
      </c>
      <c r="P767" s="145">
        <f>O767*H767</f>
        <v>0</v>
      </c>
      <c r="Q767" s="145">
        <v>0</v>
      </c>
      <c r="R767" s="145">
        <f>Q767*H767</f>
        <v>0</v>
      </c>
      <c r="S767" s="145">
        <v>0</v>
      </c>
      <c r="T767" s="146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47" t="s">
        <v>223</v>
      </c>
      <c r="AT767" s="147" t="s">
        <v>129</v>
      </c>
      <c r="AU767" s="147" t="s">
        <v>135</v>
      </c>
      <c r="AY767" s="19" t="s">
        <v>127</v>
      </c>
      <c r="BE767" s="148">
        <f>IF(N767="základní",J767,0)</f>
        <v>0</v>
      </c>
      <c r="BF767" s="148">
        <f>IF(N767="snížená",J767,0)</f>
        <v>0</v>
      </c>
      <c r="BG767" s="148">
        <f>IF(N767="zákl. přenesená",J767,0)</f>
        <v>0</v>
      </c>
      <c r="BH767" s="148">
        <f>IF(N767="sníž. přenesená",J767,0)</f>
        <v>0</v>
      </c>
      <c r="BI767" s="148">
        <f>IF(N767="nulová",J767,0)</f>
        <v>0</v>
      </c>
      <c r="BJ767" s="19" t="s">
        <v>135</v>
      </c>
      <c r="BK767" s="148">
        <f>ROUND(I767*H767,2)</f>
        <v>0</v>
      </c>
      <c r="BL767" s="19" t="s">
        <v>223</v>
      </c>
      <c r="BM767" s="147" t="s">
        <v>1016</v>
      </c>
    </row>
    <row r="768" spans="1:65" s="12" customFormat="1" ht="22.9" customHeight="1">
      <c r="B768" s="124"/>
      <c r="D768" s="125" t="s">
        <v>70</v>
      </c>
      <c r="E768" s="134" t="s">
        <v>1017</v>
      </c>
      <c r="F768" s="134" t="s">
        <v>1018</v>
      </c>
      <c r="J768" s="135">
        <f>BK768</f>
        <v>0</v>
      </c>
      <c r="L768" s="124"/>
      <c r="M768" s="128"/>
      <c r="N768" s="129"/>
      <c r="O768" s="129"/>
      <c r="P768" s="130">
        <f>SUM(P769:P798)</f>
        <v>140.87595999999999</v>
      </c>
      <c r="Q768" s="129"/>
      <c r="R768" s="130">
        <f>SUM(R769:R798)</f>
        <v>2.2756285999999992</v>
      </c>
      <c r="S768" s="129"/>
      <c r="T768" s="131">
        <f>SUM(T769:T798)</f>
        <v>0</v>
      </c>
      <c r="AR768" s="125" t="s">
        <v>135</v>
      </c>
      <c r="AT768" s="132" t="s">
        <v>70</v>
      </c>
      <c r="AU768" s="132" t="s">
        <v>79</v>
      </c>
      <c r="AY768" s="125" t="s">
        <v>127</v>
      </c>
      <c r="BK768" s="133">
        <f>SUM(BK769:BK798)</f>
        <v>0</v>
      </c>
    </row>
    <row r="769" spans="1:65" s="2" customFormat="1" ht="24" customHeight="1">
      <c r="A769" s="31"/>
      <c r="B769" s="136"/>
      <c r="C769" s="137" t="s">
        <v>1019</v>
      </c>
      <c r="D769" s="137" t="s">
        <v>129</v>
      </c>
      <c r="E769" s="138" t="s">
        <v>1020</v>
      </c>
      <c r="F769" s="139" t="s">
        <v>1021</v>
      </c>
      <c r="G769" s="140" t="s">
        <v>275</v>
      </c>
      <c r="H769" s="141">
        <v>92.05</v>
      </c>
      <c r="I769" s="142"/>
      <c r="J769" s="142">
        <f>ROUND(I769*H769,2)</f>
        <v>0</v>
      </c>
      <c r="K769" s="139" t="s">
        <v>133</v>
      </c>
      <c r="L769" s="32"/>
      <c r="M769" s="143" t="s">
        <v>3</v>
      </c>
      <c r="N769" s="144" t="s">
        <v>43</v>
      </c>
      <c r="O769" s="145">
        <v>0.19</v>
      </c>
      <c r="P769" s="145">
        <f>O769*H769</f>
        <v>17.4895</v>
      </c>
      <c r="Q769" s="145">
        <v>4.28E-4</v>
      </c>
      <c r="R769" s="145">
        <f>Q769*H769</f>
        <v>3.9397399999999999E-2</v>
      </c>
      <c r="S769" s="145">
        <v>0</v>
      </c>
      <c r="T769" s="146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47" t="s">
        <v>223</v>
      </c>
      <c r="AT769" s="147" t="s">
        <v>129</v>
      </c>
      <c r="AU769" s="147" t="s">
        <v>135</v>
      </c>
      <c r="AY769" s="19" t="s">
        <v>127</v>
      </c>
      <c r="BE769" s="148">
        <f>IF(N769="základní",J769,0)</f>
        <v>0</v>
      </c>
      <c r="BF769" s="148">
        <f>IF(N769="snížená",J769,0)</f>
        <v>0</v>
      </c>
      <c r="BG769" s="148">
        <f>IF(N769="zákl. přenesená",J769,0)</f>
        <v>0</v>
      </c>
      <c r="BH769" s="148">
        <f>IF(N769="sníž. přenesená",J769,0)</f>
        <v>0</v>
      </c>
      <c r="BI769" s="148">
        <f>IF(N769="nulová",J769,0)</f>
        <v>0</v>
      </c>
      <c r="BJ769" s="19" t="s">
        <v>135</v>
      </c>
      <c r="BK769" s="148">
        <f>ROUND(I769*H769,2)</f>
        <v>0</v>
      </c>
      <c r="BL769" s="19" t="s">
        <v>223</v>
      </c>
      <c r="BM769" s="147" t="s">
        <v>1022</v>
      </c>
    </row>
    <row r="770" spans="1:65" s="13" customFormat="1">
      <c r="B770" s="149"/>
      <c r="D770" s="150" t="s">
        <v>137</v>
      </c>
      <c r="E770" s="151" t="s">
        <v>3</v>
      </c>
      <c r="F770" s="152" t="s">
        <v>138</v>
      </c>
      <c r="H770" s="151" t="s">
        <v>3</v>
      </c>
      <c r="L770" s="149"/>
      <c r="M770" s="153"/>
      <c r="N770" s="154"/>
      <c r="O770" s="154"/>
      <c r="P770" s="154"/>
      <c r="Q770" s="154"/>
      <c r="R770" s="154"/>
      <c r="S770" s="154"/>
      <c r="T770" s="155"/>
      <c r="AT770" s="151" t="s">
        <v>137</v>
      </c>
      <c r="AU770" s="151" t="s">
        <v>135</v>
      </c>
      <c r="AV770" s="13" t="s">
        <v>79</v>
      </c>
      <c r="AW770" s="13" t="s">
        <v>33</v>
      </c>
      <c r="AX770" s="13" t="s">
        <v>71</v>
      </c>
      <c r="AY770" s="151" t="s">
        <v>127</v>
      </c>
    </row>
    <row r="771" spans="1:65" s="13" customFormat="1">
      <c r="B771" s="149"/>
      <c r="D771" s="150" t="s">
        <v>137</v>
      </c>
      <c r="E771" s="151" t="s">
        <v>3</v>
      </c>
      <c r="F771" s="152" t="s">
        <v>189</v>
      </c>
      <c r="H771" s="151" t="s">
        <v>3</v>
      </c>
      <c r="L771" s="149"/>
      <c r="M771" s="153"/>
      <c r="N771" s="154"/>
      <c r="O771" s="154"/>
      <c r="P771" s="154"/>
      <c r="Q771" s="154"/>
      <c r="R771" s="154"/>
      <c r="S771" s="154"/>
      <c r="T771" s="155"/>
      <c r="AT771" s="151" t="s">
        <v>137</v>
      </c>
      <c r="AU771" s="151" t="s">
        <v>135</v>
      </c>
      <c r="AV771" s="13" t="s">
        <v>79</v>
      </c>
      <c r="AW771" s="13" t="s">
        <v>33</v>
      </c>
      <c r="AX771" s="13" t="s">
        <v>71</v>
      </c>
      <c r="AY771" s="151" t="s">
        <v>127</v>
      </c>
    </row>
    <row r="772" spans="1:65" s="14" customFormat="1">
      <c r="B772" s="156"/>
      <c r="D772" s="150" t="s">
        <v>137</v>
      </c>
      <c r="E772" s="157" t="s">
        <v>3</v>
      </c>
      <c r="F772" s="158" t="s">
        <v>612</v>
      </c>
      <c r="H772" s="159">
        <v>4.5</v>
      </c>
      <c r="L772" s="156"/>
      <c r="M772" s="160"/>
      <c r="N772" s="161"/>
      <c r="O772" s="161"/>
      <c r="P772" s="161"/>
      <c r="Q772" s="161"/>
      <c r="R772" s="161"/>
      <c r="S772" s="161"/>
      <c r="T772" s="162"/>
      <c r="AT772" s="157" t="s">
        <v>137</v>
      </c>
      <c r="AU772" s="157" t="s">
        <v>135</v>
      </c>
      <c r="AV772" s="14" t="s">
        <v>135</v>
      </c>
      <c r="AW772" s="14" t="s">
        <v>33</v>
      </c>
      <c r="AX772" s="14" t="s">
        <v>71</v>
      </c>
      <c r="AY772" s="157" t="s">
        <v>127</v>
      </c>
    </row>
    <row r="773" spans="1:65" s="13" customFormat="1">
      <c r="B773" s="149"/>
      <c r="D773" s="150" t="s">
        <v>137</v>
      </c>
      <c r="E773" s="151" t="s">
        <v>3</v>
      </c>
      <c r="F773" s="152" t="s">
        <v>501</v>
      </c>
      <c r="H773" s="151" t="s">
        <v>3</v>
      </c>
      <c r="L773" s="149"/>
      <c r="M773" s="153"/>
      <c r="N773" s="154"/>
      <c r="O773" s="154"/>
      <c r="P773" s="154"/>
      <c r="Q773" s="154"/>
      <c r="R773" s="154"/>
      <c r="S773" s="154"/>
      <c r="T773" s="155"/>
      <c r="AT773" s="151" t="s">
        <v>137</v>
      </c>
      <c r="AU773" s="151" t="s">
        <v>135</v>
      </c>
      <c r="AV773" s="13" t="s">
        <v>79</v>
      </c>
      <c r="AW773" s="13" t="s">
        <v>33</v>
      </c>
      <c r="AX773" s="13" t="s">
        <v>71</v>
      </c>
      <c r="AY773" s="151" t="s">
        <v>127</v>
      </c>
    </row>
    <row r="774" spans="1:65" s="14" customFormat="1">
      <c r="B774" s="156"/>
      <c r="D774" s="150" t="s">
        <v>137</v>
      </c>
      <c r="E774" s="157" t="s">
        <v>3</v>
      </c>
      <c r="F774" s="158" t="s">
        <v>611</v>
      </c>
      <c r="H774" s="159">
        <v>87.55</v>
      </c>
      <c r="L774" s="156"/>
      <c r="M774" s="160"/>
      <c r="N774" s="161"/>
      <c r="O774" s="161"/>
      <c r="P774" s="161"/>
      <c r="Q774" s="161"/>
      <c r="R774" s="161"/>
      <c r="S774" s="161"/>
      <c r="T774" s="162"/>
      <c r="AT774" s="157" t="s">
        <v>137</v>
      </c>
      <c r="AU774" s="157" t="s">
        <v>135</v>
      </c>
      <c r="AV774" s="14" t="s">
        <v>135</v>
      </c>
      <c r="AW774" s="14" t="s">
        <v>33</v>
      </c>
      <c r="AX774" s="14" t="s">
        <v>71</v>
      </c>
      <c r="AY774" s="157" t="s">
        <v>127</v>
      </c>
    </row>
    <row r="775" spans="1:65" s="15" customFormat="1">
      <c r="B775" s="163"/>
      <c r="D775" s="150" t="s">
        <v>137</v>
      </c>
      <c r="E775" s="164" t="s">
        <v>3</v>
      </c>
      <c r="F775" s="165" t="s">
        <v>142</v>
      </c>
      <c r="H775" s="166">
        <v>92.05</v>
      </c>
      <c r="L775" s="163"/>
      <c r="M775" s="167"/>
      <c r="N775" s="168"/>
      <c r="O775" s="168"/>
      <c r="P775" s="168"/>
      <c r="Q775" s="168"/>
      <c r="R775" s="168"/>
      <c r="S775" s="168"/>
      <c r="T775" s="169"/>
      <c r="AT775" s="164" t="s">
        <v>137</v>
      </c>
      <c r="AU775" s="164" t="s">
        <v>135</v>
      </c>
      <c r="AV775" s="15" t="s">
        <v>134</v>
      </c>
      <c r="AW775" s="15" t="s">
        <v>33</v>
      </c>
      <c r="AX775" s="15" t="s">
        <v>79</v>
      </c>
      <c r="AY775" s="164" t="s">
        <v>127</v>
      </c>
    </row>
    <row r="776" spans="1:65" s="2" customFormat="1" ht="24" customHeight="1">
      <c r="A776" s="31"/>
      <c r="B776" s="136"/>
      <c r="C776" s="170" t="s">
        <v>1023</v>
      </c>
      <c r="D776" s="170" t="s">
        <v>179</v>
      </c>
      <c r="E776" s="171" t="s">
        <v>1024</v>
      </c>
      <c r="F776" s="172" t="s">
        <v>1025</v>
      </c>
      <c r="G776" s="173" t="s">
        <v>515</v>
      </c>
      <c r="H776" s="174">
        <v>338</v>
      </c>
      <c r="I776" s="175"/>
      <c r="J776" s="175">
        <f>ROUND(I776*H776,2)</f>
        <v>0</v>
      </c>
      <c r="K776" s="172" t="s">
        <v>621</v>
      </c>
      <c r="L776" s="176"/>
      <c r="M776" s="177" t="s">
        <v>3</v>
      </c>
      <c r="N776" s="178" t="s">
        <v>43</v>
      </c>
      <c r="O776" s="145">
        <v>0</v>
      </c>
      <c r="P776" s="145">
        <f>O776*H776</f>
        <v>0</v>
      </c>
      <c r="Q776" s="145">
        <v>4.4999999999999999E-4</v>
      </c>
      <c r="R776" s="145">
        <f>Q776*H776</f>
        <v>0.15209999999999999</v>
      </c>
      <c r="S776" s="145">
        <v>0</v>
      </c>
      <c r="T776" s="146">
        <f>S776*H776</f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47" t="s">
        <v>343</v>
      </c>
      <c r="AT776" s="147" t="s">
        <v>179</v>
      </c>
      <c r="AU776" s="147" t="s">
        <v>135</v>
      </c>
      <c r="AY776" s="19" t="s">
        <v>127</v>
      </c>
      <c r="BE776" s="148">
        <f>IF(N776="základní",J776,0)</f>
        <v>0</v>
      </c>
      <c r="BF776" s="148">
        <f>IF(N776="snížená",J776,0)</f>
        <v>0</v>
      </c>
      <c r="BG776" s="148">
        <f>IF(N776="zákl. přenesená",J776,0)</f>
        <v>0</v>
      </c>
      <c r="BH776" s="148">
        <f>IF(N776="sníž. přenesená",J776,0)</f>
        <v>0</v>
      </c>
      <c r="BI776" s="148">
        <f>IF(N776="nulová",J776,0)</f>
        <v>0</v>
      </c>
      <c r="BJ776" s="19" t="s">
        <v>135</v>
      </c>
      <c r="BK776" s="148">
        <f>ROUND(I776*H776,2)</f>
        <v>0</v>
      </c>
      <c r="BL776" s="19" t="s">
        <v>223</v>
      </c>
      <c r="BM776" s="147" t="s">
        <v>1026</v>
      </c>
    </row>
    <row r="777" spans="1:65" s="14" customFormat="1">
      <c r="B777" s="156"/>
      <c r="D777" s="150" t="s">
        <v>137</v>
      </c>
      <c r="E777" s="157" t="s">
        <v>3</v>
      </c>
      <c r="F777" s="158" t="s">
        <v>1027</v>
      </c>
      <c r="H777" s="159">
        <v>337.517</v>
      </c>
      <c r="L777" s="156"/>
      <c r="M777" s="160"/>
      <c r="N777" s="161"/>
      <c r="O777" s="161"/>
      <c r="P777" s="161"/>
      <c r="Q777" s="161"/>
      <c r="R777" s="161"/>
      <c r="S777" s="161"/>
      <c r="T777" s="162"/>
      <c r="AT777" s="157" t="s">
        <v>137</v>
      </c>
      <c r="AU777" s="157" t="s">
        <v>135</v>
      </c>
      <c r="AV777" s="14" t="s">
        <v>135</v>
      </c>
      <c r="AW777" s="14" t="s">
        <v>33</v>
      </c>
      <c r="AX777" s="14" t="s">
        <v>71</v>
      </c>
      <c r="AY777" s="157" t="s">
        <v>127</v>
      </c>
    </row>
    <row r="778" spans="1:65" s="14" customFormat="1">
      <c r="B778" s="156"/>
      <c r="D778" s="150" t="s">
        <v>137</v>
      </c>
      <c r="E778" s="157" t="s">
        <v>3</v>
      </c>
      <c r="F778" s="158" t="s">
        <v>1028</v>
      </c>
      <c r="H778" s="159">
        <v>338</v>
      </c>
      <c r="L778" s="156"/>
      <c r="M778" s="160"/>
      <c r="N778" s="161"/>
      <c r="O778" s="161"/>
      <c r="P778" s="161"/>
      <c r="Q778" s="161"/>
      <c r="R778" s="161"/>
      <c r="S778" s="161"/>
      <c r="T778" s="162"/>
      <c r="AT778" s="157" t="s">
        <v>137</v>
      </c>
      <c r="AU778" s="157" t="s">
        <v>135</v>
      </c>
      <c r="AV778" s="14" t="s">
        <v>135</v>
      </c>
      <c r="AW778" s="14" t="s">
        <v>33</v>
      </c>
      <c r="AX778" s="14" t="s">
        <v>79</v>
      </c>
      <c r="AY778" s="157" t="s">
        <v>127</v>
      </c>
    </row>
    <row r="779" spans="1:65" s="2" customFormat="1" ht="36" customHeight="1">
      <c r="A779" s="31"/>
      <c r="B779" s="136"/>
      <c r="C779" s="137" t="s">
        <v>1029</v>
      </c>
      <c r="D779" s="137" t="s">
        <v>129</v>
      </c>
      <c r="E779" s="138" t="s">
        <v>1030</v>
      </c>
      <c r="F779" s="139" t="s">
        <v>1031</v>
      </c>
      <c r="G779" s="140" t="s">
        <v>132</v>
      </c>
      <c r="H779" s="141">
        <v>65.305000000000007</v>
      </c>
      <c r="I779" s="142"/>
      <c r="J779" s="142">
        <f>ROUND(I779*H779,2)</f>
        <v>0</v>
      </c>
      <c r="K779" s="139" t="s">
        <v>133</v>
      </c>
      <c r="L779" s="32"/>
      <c r="M779" s="143" t="s">
        <v>3</v>
      </c>
      <c r="N779" s="144" t="s">
        <v>43</v>
      </c>
      <c r="O779" s="145">
        <v>1.7</v>
      </c>
      <c r="P779" s="145">
        <f>O779*H779</f>
        <v>111.0185</v>
      </c>
      <c r="Q779" s="145">
        <v>8.9999999999999993E-3</v>
      </c>
      <c r="R779" s="145">
        <f>Q779*H779</f>
        <v>0.58774499999999996</v>
      </c>
      <c r="S779" s="145">
        <v>0</v>
      </c>
      <c r="T779" s="146">
        <f>S779*H779</f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47" t="s">
        <v>223</v>
      </c>
      <c r="AT779" s="147" t="s">
        <v>129</v>
      </c>
      <c r="AU779" s="147" t="s">
        <v>135</v>
      </c>
      <c r="AY779" s="19" t="s">
        <v>127</v>
      </c>
      <c r="BE779" s="148">
        <f>IF(N779="základní",J779,0)</f>
        <v>0</v>
      </c>
      <c r="BF779" s="148">
        <f>IF(N779="snížená",J779,0)</f>
        <v>0</v>
      </c>
      <c r="BG779" s="148">
        <f>IF(N779="zákl. přenesená",J779,0)</f>
        <v>0</v>
      </c>
      <c r="BH779" s="148">
        <f>IF(N779="sníž. přenesená",J779,0)</f>
        <v>0</v>
      </c>
      <c r="BI779" s="148">
        <f>IF(N779="nulová",J779,0)</f>
        <v>0</v>
      </c>
      <c r="BJ779" s="19" t="s">
        <v>135</v>
      </c>
      <c r="BK779" s="148">
        <f>ROUND(I779*H779,2)</f>
        <v>0</v>
      </c>
      <c r="BL779" s="19" t="s">
        <v>223</v>
      </c>
      <c r="BM779" s="147" t="s">
        <v>1032</v>
      </c>
    </row>
    <row r="780" spans="1:65" s="13" customFormat="1">
      <c r="B780" s="149"/>
      <c r="D780" s="150" t="s">
        <v>137</v>
      </c>
      <c r="E780" s="151" t="s">
        <v>3</v>
      </c>
      <c r="F780" s="152" t="s">
        <v>138</v>
      </c>
      <c r="H780" s="151" t="s">
        <v>3</v>
      </c>
      <c r="L780" s="149"/>
      <c r="M780" s="153"/>
      <c r="N780" s="154"/>
      <c r="O780" s="154"/>
      <c r="P780" s="154"/>
      <c r="Q780" s="154"/>
      <c r="R780" s="154"/>
      <c r="S780" s="154"/>
      <c r="T780" s="155"/>
      <c r="AT780" s="151" t="s">
        <v>137</v>
      </c>
      <c r="AU780" s="151" t="s">
        <v>135</v>
      </c>
      <c r="AV780" s="13" t="s">
        <v>79</v>
      </c>
      <c r="AW780" s="13" t="s">
        <v>33</v>
      </c>
      <c r="AX780" s="13" t="s">
        <v>71</v>
      </c>
      <c r="AY780" s="151" t="s">
        <v>127</v>
      </c>
    </row>
    <row r="781" spans="1:65" s="13" customFormat="1">
      <c r="B781" s="149"/>
      <c r="D781" s="150" t="s">
        <v>137</v>
      </c>
      <c r="E781" s="151" t="s">
        <v>3</v>
      </c>
      <c r="F781" s="152" t="s">
        <v>189</v>
      </c>
      <c r="H781" s="151" t="s">
        <v>3</v>
      </c>
      <c r="L781" s="149"/>
      <c r="M781" s="153"/>
      <c r="N781" s="154"/>
      <c r="O781" s="154"/>
      <c r="P781" s="154"/>
      <c r="Q781" s="154"/>
      <c r="R781" s="154"/>
      <c r="S781" s="154"/>
      <c r="T781" s="155"/>
      <c r="AT781" s="151" t="s">
        <v>137</v>
      </c>
      <c r="AU781" s="151" t="s">
        <v>135</v>
      </c>
      <c r="AV781" s="13" t="s">
        <v>79</v>
      </c>
      <c r="AW781" s="13" t="s">
        <v>33</v>
      </c>
      <c r="AX781" s="13" t="s">
        <v>71</v>
      </c>
      <c r="AY781" s="151" t="s">
        <v>127</v>
      </c>
    </row>
    <row r="782" spans="1:65" s="14" customFormat="1">
      <c r="B782" s="156"/>
      <c r="D782" s="150" t="s">
        <v>137</v>
      </c>
      <c r="E782" s="157" t="s">
        <v>3</v>
      </c>
      <c r="F782" s="158" t="s">
        <v>606</v>
      </c>
      <c r="H782" s="159">
        <v>3.85</v>
      </c>
      <c r="L782" s="156"/>
      <c r="M782" s="160"/>
      <c r="N782" s="161"/>
      <c r="O782" s="161"/>
      <c r="P782" s="161"/>
      <c r="Q782" s="161"/>
      <c r="R782" s="161"/>
      <c r="S782" s="161"/>
      <c r="T782" s="162"/>
      <c r="AT782" s="157" t="s">
        <v>137</v>
      </c>
      <c r="AU782" s="157" t="s">
        <v>135</v>
      </c>
      <c r="AV782" s="14" t="s">
        <v>135</v>
      </c>
      <c r="AW782" s="14" t="s">
        <v>33</v>
      </c>
      <c r="AX782" s="14" t="s">
        <v>71</v>
      </c>
      <c r="AY782" s="157" t="s">
        <v>127</v>
      </c>
    </row>
    <row r="783" spans="1:65" s="13" customFormat="1">
      <c r="B783" s="149"/>
      <c r="D783" s="150" t="s">
        <v>137</v>
      </c>
      <c r="E783" s="151" t="s">
        <v>3</v>
      </c>
      <c r="F783" s="152" t="s">
        <v>501</v>
      </c>
      <c r="H783" s="151" t="s">
        <v>3</v>
      </c>
      <c r="L783" s="149"/>
      <c r="M783" s="153"/>
      <c r="N783" s="154"/>
      <c r="O783" s="154"/>
      <c r="P783" s="154"/>
      <c r="Q783" s="154"/>
      <c r="R783" s="154"/>
      <c r="S783" s="154"/>
      <c r="T783" s="155"/>
      <c r="AT783" s="151" t="s">
        <v>137</v>
      </c>
      <c r="AU783" s="151" t="s">
        <v>135</v>
      </c>
      <c r="AV783" s="13" t="s">
        <v>79</v>
      </c>
      <c r="AW783" s="13" t="s">
        <v>33</v>
      </c>
      <c r="AX783" s="13" t="s">
        <v>71</v>
      </c>
      <c r="AY783" s="151" t="s">
        <v>127</v>
      </c>
    </row>
    <row r="784" spans="1:65" s="14" customFormat="1">
      <c r="B784" s="156"/>
      <c r="D784" s="150" t="s">
        <v>137</v>
      </c>
      <c r="E784" s="157" t="s">
        <v>3</v>
      </c>
      <c r="F784" s="158" t="s">
        <v>502</v>
      </c>
      <c r="H784" s="159">
        <v>56.1</v>
      </c>
      <c r="L784" s="156"/>
      <c r="M784" s="160"/>
      <c r="N784" s="161"/>
      <c r="O784" s="161"/>
      <c r="P784" s="161"/>
      <c r="Q784" s="161"/>
      <c r="R784" s="161"/>
      <c r="S784" s="161"/>
      <c r="T784" s="162"/>
      <c r="AT784" s="157" t="s">
        <v>137</v>
      </c>
      <c r="AU784" s="157" t="s">
        <v>135</v>
      </c>
      <c r="AV784" s="14" t="s">
        <v>135</v>
      </c>
      <c r="AW784" s="14" t="s">
        <v>33</v>
      </c>
      <c r="AX784" s="14" t="s">
        <v>71</v>
      </c>
      <c r="AY784" s="157" t="s">
        <v>127</v>
      </c>
    </row>
    <row r="785" spans="1:65" s="14" customFormat="1">
      <c r="B785" s="156"/>
      <c r="D785" s="150" t="s">
        <v>137</v>
      </c>
      <c r="E785" s="157" t="s">
        <v>3</v>
      </c>
      <c r="F785" s="158" t="s">
        <v>601</v>
      </c>
      <c r="H785" s="159">
        <v>5.3550000000000004</v>
      </c>
      <c r="L785" s="156"/>
      <c r="M785" s="160"/>
      <c r="N785" s="161"/>
      <c r="O785" s="161"/>
      <c r="P785" s="161"/>
      <c r="Q785" s="161"/>
      <c r="R785" s="161"/>
      <c r="S785" s="161"/>
      <c r="T785" s="162"/>
      <c r="AT785" s="157" t="s">
        <v>137</v>
      </c>
      <c r="AU785" s="157" t="s">
        <v>135</v>
      </c>
      <c r="AV785" s="14" t="s">
        <v>135</v>
      </c>
      <c r="AW785" s="14" t="s">
        <v>33</v>
      </c>
      <c r="AX785" s="14" t="s">
        <v>71</v>
      </c>
      <c r="AY785" s="157" t="s">
        <v>127</v>
      </c>
    </row>
    <row r="786" spans="1:65" s="15" customFormat="1">
      <c r="B786" s="163"/>
      <c r="D786" s="150" t="s">
        <v>137</v>
      </c>
      <c r="E786" s="164" t="s">
        <v>3</v>
      </c>
      <c r="F786" s="165" t="s">
        <v>142</v>
      </c>
      <c r="H786" s="166">
        <v>65.305000000000007</v>
      </c>
      <c r="L786" s="163"/>
      <c r="M786" s="167"/>
      <c r="N786" s="168"/>
      <c r="O786" s="168"/>
      <c r="P786" s="168"/>
      <c r="Q786" s="168"/>
      <c r="R786" s="168"/>
      <c r="S786" s="168"/>
      <c r="T786" s="169"/>
      <c r="AT786" s="164" t="s">
        <v>137</v>
      </c>
      <c r="AU786" s="164" t="s">
        <v>135</v>
      </c>
      <c r="AV786" s="15" t="s">
        <v>134</v>
      </c>
      <c r="AW786" s="15" t="s">
        <v>33</v>
      </c>
      <c r="AX786" s="15" t="s">
        <v>79</v>
      </c>
      <c r="AY786" s="164" t="s">
        <v>127</v>
      </c>
    </row>
    <row r="787" spans="1:65" s="2" customFormat="1" ht="24" customHeight="1">
      <c r="A787" s="31"/>
      <c r="B787" s="136"/>
      <c r="C787" s="170" t="s">
        <v>1033</v>
      </c>
      <c r="D787" s="170" t="s">
        <v>179</v>
      </c>
      <c r="E787" s="171" t="s">
        <v>1034</v>
      </c>
      <c r="F787" s="172" t="s">
        <v>1035</v>
      </c>
      <c r="G787" s="173" t="s">
        <v>132</v>
      </c>
      <c r="H787" s="174">
        <v>75.100999999999999</v>
      </c>
      <c r="I787" s="175"/>
      <c r="J787" s="175">
        <f>ROUND(I787*H787,2)</f>
        <v>0</v>
      </c>
      <c r="K787" s="172" t="s">
        <v>133</v>
      </c>
      <c r="L787" s="176"/>
      <c r="M787" s="177" t="s">
        <v>3</v>
      </c>
      <c r="N787" s="178" t="s">
        <v>43</v>
      </c>
      <c r="O787" s="145">
        <v>0</v>
      </c>
      <c r="P787" s="145">
        <f>O787*H787</f>
        <v>0</v>
      </c>
      <c r="Q787" s="145">
        <v>1.9199999999999998E-2</v>
      </c>
      <c r="R787" s="145">
        <f>Q787*H787</f>
        <v>1.4419391999999998</v>
      </c>
      <c r="S787" s="145">
        <v>0</v>
      </c>
      <c r="T787" s="146">
        <f>S787*H787</f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47" t="s">
        <v>343</v>
      </c>
      <c r="AT787" s="147" t="s">
        <v>179</v>
      </c>
      <c r="AU787" s="147" t="s">
        <v>135</v>
      </c>
      <c r="AY787" s="19" t="s">
        <v>127</v>
      </c>
      <c r="BE787" s="148">
        <f>IF(N787="základní",J787,0)</f>
        <v>0</v>
      </c>
      <c r="BF787" s="148">
        <f>IF(N787="snížená",J787,0)</f>
        <v>0</v>
      </c>
      <c r="BG787" s="148">
        <f>IF(N787="zákl. přenesená",J787,0)</f>
        <v>0</v>
      </c>
      <c r="BH787" s="148">
        <f>IF(N787="sníž. přenesená",J787,0)</f>
        <v>0</v>
      </c>
      <c r="BI787" s="148">
        <f>IF(N787="nulová",J787,0)</f>
        <v>0</v>
      </c>
      <c r="BJ787" s="19" t="s">
        <v>135</v>
      </c>
      <c r="BK787" s="148">
        <f>ROUND(I787*H787,2)</f>
        <v>0</v>
      </c>
      <c r="BL787" s="19" t="s">
        <v>223</v>
      </c>
      <c r="BM787" s="147" t="s">
        <v>1036</v>
      </c>
    </row>
    <row r="788" spans="1:65" s="14" customFormat="1">
      <c r="B788" s="156"/>
      <c r="D788" s="150" t="s">
        <v>137</v>
      </c>
      <c r="F788" s="158" t="s">
        <v>1037</v>
      </c>
      <c r="H788" s="159">
        <v>75.100999999999999</v>
      </c>
      <c r="L788" s="156"/>
      <c r="M788" s="160"/>
      <c r="N788" s="161"/>
      <c r="O788" s="161"/>
      <c r="P788" s="161"/>
      <c r="Q788" s="161"/>
      <c r="R788" s="161"/>
      <c r="S788" s="161"/>
      <c r="T788" s="162"/>
      <c r="AT788" s="157" t="s">
        <v>137</v>
      </c>
      <c r="AU788" s="157" t="s">
        <v>135</v>
      </c>
      <c r="AV788" s="14" t="s">
        <v>135</v>
      </c>
      <c r="AW788" s="14" t="s">
        <v>4</v>
      </c>
      <c r="AX788" s="14" t="s">
        <v>79</v>
      </c>
      <c r="AY788" s="157" t="s">
        <v>127</v>
      </c>
    </row>
    <row r="789" spans="1:65" s="2" customFormat="1" ht="24" customHeight="1">
      <c r="A789" s="31"/>
      <c r="B789" s="136"/>
      <c r="C789" s="137" t="s">
        <v>1038</v>
      </c>
      <c r="D789" s="137" t="s">
        <v>129</v>
      </c>
      <c r="E789" s="138" t="s">
        <v>1039</v>
      </c>
      <c r="F789" s="139" t="s">
        <v>1040</v>
      </c>
      <c r="G789" s="140" t="s">
        <v>132</v>
      </c>
      <c r="H789" s="141">
        <v>73.59</v>
      </c>
      <c r="I789" s="142"/>
      <c r="J789" s="142">
        <f>ROUND(I789*H789,2)</f>
        <v>0</v>
      </c>
      <c r="K789" s="139" t="s">
        <v>133</v>
      </c>
      <c r="L789" s="32"/>
      <c r="M789" s="143" t="s">
        <v>3</v>
      </c>
      <c r="N789" s="144" t="s">
        <v>43</v>
      </c>
      <c r="O789" s="145">
        <v>4.3999999999999997E-2</v>
      </c>
      <c r="P789" s="145">
        <f>O789*H789</f>
        <v>3.2379600000000002</v>
      </c>
      <c r="Q789" s="145">
        <v>2.9999999999999997E-4</v>
      </c>
      <c r="R789" s="145">
        <f>Q789*H789</f>
        <v>2.2076999999999999E-2</v>
      </c>
      <c r="S789" s="145">
        <v>0</v>
      </c>
      <c r="T789" s="146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47" t="s">
        <v>223</v>
      </c>
      <c r="AT789" s="147" t="s">
        <v>129</v>
      </c>
      <c r="AU789" s="147" t="s">
        <v>135</v>
      </c>
      <c r="AY789" s="19" t="s">
        <v>127</v>
      </c>
      <c r="BE789" s="148">
        <f>IF(N789="základní",J789,0)</f>
        <v>0</v>
      </c>
      <c r="BF789" s="148">
        <f>IF(N789="snížená",J789,0)</f>
        <v>0</v>
      </c>
      <c r="BG789" s="148">
        <f>IF(N789="zákl. přenesená",J789,0)</f>
        <v>0</v>
      </c>
      <c r="BH789" s="148">
        <f>IF(N789="sníž. přenesená",J789,0)</f>
        <v>0</v>
      </c>
      <c r="BI789" s="148">
        <f>IF(N789="nulová",J789,0)</f>
        <v>0</v>
      </c>
      <c r="BJ789" s="19" t="s">
        <v>135</v>
      </c>
      <c r="BK789" s="148">
        <f>ROUND(I789*H789,2)</f>
        <v>0</v>
      </c>
      <c r="BL789" s="19" t="s">
        <v>223</v>
      </c>
      <c r="BM789" s="147" t="s">
        <v>1041</v>
      </c>
    </row>
    <row r="790" spans="1:65" s="14" customFormat="1">
      <c r="B790" s="156"/>
      <c r="D790" s="150" t="s">
        <v>137</v>
      </c>
      <c r="E790" s="157" t="s">
        <v>3</v>
      </c>
      <c r="F790" s="158" t="s">
        <v>1042</v>
      </c>
      <c r="H790" s="159">
        <v>8.2850000000000001</v>
      </c>
      <c r="L790" s="156"/>
      <c r="M790" s="160"/>
      <c r="N790" s="161"/>
      <c r="O790" s="161"/>
      <c r="P790" s="161"/>
      <c r="Q790" s="161"/>
      <c r="R790" s="161"/>
      <c r="S790" s="161"/>
      <c r="T790" s="162"/>
      <c r="AT790" s="157" t="s">
        <v>137</v>
      </c>
      <c r="AU790" s="157" t="s">
        <v>135</v>
      </c>
      <c r="AV790" s="14" t="s">
        <v>135</v>
      </c>
      <c r="AW790" s="14" t="s">
        <v>33</v>
      </c>
      <c r="AX790" s="14" t="s">
        <v>71</v>
      </c>
      <c r="AY790" s="157" t="s">
        <v>127</v>
      </c>
    </row>
    <row r="791" spans="1:65" s="14" customFormat="1">
      <c r="B791" s="156"/>
      <c r="D791" s="150" t="s">
        <v>137</v>
      </c>
      <c r="E791" s="157" t="s">
        <v>3</v>
      </c>
      <c r="F791" s="158" t="s">
        <v>1043</v>
      </c>
      <c r="H791" s="159">
        <v>65.305000000000007</v>
      </c>
      <c r="L791" s="156"/>
      <c r="M791" s="160"/>
      <c r="N791" s="161"/>
      <c r="O791" s="161"/>
      <c r="P791" s="161"/>
      <c r="Q791" s="161"/>
      <c r="R791" s="161"/>
      <c r="S791" s="161"/>
      <c r="T791" s="162"/>
      <c r="AT791" s="157" t="s">
        <v>137</v>
      </c>
      <c r="AU791" s="157" t="s">
        <v>135</v>
      </c>
      <c r="AV791" s="14" t="s">
        <v>135</v>
      </c>
      <c r="AW791" s="14" t="s">
        <v>33</v>
      </c>
      <c r="AX791" s="14" t="s">
        <v>71</v>
      </c>
      <c r="AY791" s="157" t="s">
        <v>127</v>
      </c>
    </row>
    <row r="792" spans="1:65" s="15" customFormat="1">
      <c r="B792" s="163"/>
      <c r="D792" s="150" t="s">
        <v>137</v>
      </c>
      <c r="E792" s="164" t="s">
        <v>3</v>
      </c>
      <c r="F792" s="165" t="s">
        <v>142</v>
      </c>
      <c r="H792" s="166">
        <v>73.59</v>
      </c>
      <c r="L792" s="163"/>
      <c r="M792" s="167"/>
      <c r="N792" s="168"/>
      <c r="O792" s="168"/>
      <c r="P792" s="168"/>
      <c r="Q792" s="168"/>
      <c r="R792" s="168"/>
      <c r="S792" s="168"/>
      <c r="T792" s="169"/>
      <c r="AT792" s="164" t="s">
        <v>137</v>
      </c>
      <c r="AU792" s="164" t="s">
        <v>135</v>
      </c>
      <c r="AV792" s="15" t="s">
        <v>134</v>
      </c>
      <c r="AW792" s="15" t="s">
        <v>33</v>
      </c>
      <c r="AX792" s="15" t="s">
        <v>79</v>
      </c>
      <c r="AY792" s="164" t="s">
        <v>127</v>
      </c>
    </row>
    <row r="793" spans="1:65" s="2" customFormat="1" ht="24" customHeight="1">
      <c r="A793" s="31"/>
      <c r="B793" s="136"/>
      <c r="C793" s="137" t="s">
        <v>1044</v>
      </c>
      <c r="D793" s="137" t="s">
        <v>129</v>
      </c>
      <c r="E793" s="138" t="s">
        <v>1045</v>
      </c>
      <c r="F793" s="139" t="s">
        <v>1046</v>
      </c>
      <c r="G793" s="140" t="s">
        <v>275</v>
      </c>
      <c r="H793" s="141">
        <v>83</v>
      </c>
      <c r="I793" s="142"/>
      <c r="J793" s="142">
        <f>ROUND(I793*H793,2)</f>
        <v>0</v>
      </c>
      <c r="K793" s="139" t="s">
        <v>133</v>
      </c>
      <c r="L793" s="32"/>
      <c r="M793" s="143" t="s">
        <v>3</v>
      </c>
      <c r="N793" s="144" t="s">
        <v>43</v>
      </c>
      <c r="O793" s="145">
        <v>0.11</v>
      </c>
      <c r="P793" s="145">
        <f>O793*H793</f>
        <v>9.1300000000000008</v>
      </c>
      <c r="Q793" s="145">
        <v>3.3500000000000001E-4</v>
      </c>
      <c r="R793" s="145">
        <f>Q793*H793</f>
        <v>2.7805E-2</v>
      </c>
      <c r="S793" s="145">
        <v>0</v>
      </c>
      <c r="T793" s="146">
        <f>S793*H793</f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47" t="s">
        <v>223</v>
      </c>
      <c r="AT793" s="147" t="s">
        <v>129</v>
      </c>
      <c r="AU793" s="147" t="s">
        <v>135</v>
      </c>
      <c r="AY793" s="19" t="s">
        <v>127</v>
      </c>
      <c r="BE793" s="148">
        <f>IF(N793="základní",J793,0)</f>
        <v>0</v>
      </c>
      <c r="BF793" s="148">
        <f>IF(N793="snížená",J793,0)</f>
        <v>0</v>
      </c>
      <c r="BG793" s="148">
        <f>IF(N793="zákl. přenesená",J793,0)</f>
        <v>0</v>
      </c>
      <c r="BH793" s="148">
        <f>IF(N793="sníž. přenesená",J793,0)</f>
        <v>0</v>
      </c>
      <c r="BI793" s="148">
        <f>IF(N793="nulová",J793,0)</f>
        <v>0</v>
      </c>
      <c r="BJ793" s="19" t="s">
        <v>135</v>
      </c>
      <c r="BK793" s="148">
        <f>ROUND(I793*H793,2)</f>
        <v>0</v>
      </c>
      <c r="BL793" s="19" t="s">
        <v>223</v>
      </c>
      <c r="BM793" s="147" t="s">
        <v>1047</v>
      </c>
    </row>
    <row r="794" spans="1:65" s="13" customFormat="1">
      <c r="B794" s="149"/>
      <c r="D794" s="150" t="s">
        <v>137</v>
      </c>
      <c r="E794" s="151" t="s">
        <v>3</v>
      </c>
      <c r="F794" s="152" t="s">
        <v>138</v>
      </c>
      <c r="H794" s="151" t="s">
        <v>3</v>
      </c>
      <c r="L794" s="149"/>
      <c r="M794" s="153"/>
      <c r="N794" s="154"/>
      <c r="O794" s="154"/>
      <c r="P794" s="154"/>
      <c r="Q794" s="154"/>
      <c r="R794" s="154"/>
      <c r="S794" s="154"/>
      <c r="T794" s="155"/>
      <c r="AT794" s="151" t="s">
        <v>137</v>
      </c>
      <c r="AU794" s="151" t="s">
        <v>135</v>
      </c>
      <c r="AV794" s="13" t="s">
        <v>79</v>
      </c>
      <c r="AW794" s="13" t="s">
        <v>33</v>
      </c>
      <c r="AX794" s="13" t="s">
        <v>71</v>
      </c>
      <c r="AY794" s="151" t="s">
        <v>127</v>
      </c>
    </row>
    <row r="795" spans="1:65" s="14" customFormat="1">
      <c r="B795" s="156"/>
      <c r="D795" s="150" t="s">
        <v>137</v>
      </c>
      <c r="E795" s="157" t="s">
        <v>3</v>
      </c>
      <c r="F795" s="158" t="s">
        <v>1048</v>
      </c>
      <c r="H795" s="159">
        <v>83</v>
      </c>
      <c r="L795" s="156"/>
      <c r="M795" s="160"/>
      <c r="N795" s="161"/>
      <c r="O795" s="161"/>
      <c r="P795" s="161"/>
      <c r="Q795" s="161"/>
      <c r="R795" s="161"/>
      <c r="S795" s="161"/>
      <c r="T795" s="162"/>
      <c r="AT795" s="157" t="s">
        <v>137</v>
      </c>
      <c r="AU795" s="157" t="s">
        <v>135</v>
      </c>
      <c r="AV795" s="14" t="s">
        <v>135</v>
      </c>
      <c r="AW795" s="14" t="s">
        <v>33</v>
      </c>
      <c r="AX795" s="14" t="s">
        <v>79</v>
      </c>
      <c r="AY795" s="157" t="s">
        <v>127</v>
      </c>
    </row>
    <row r="796" spans="1:65" s="2" customFormat="1" ht="24" customHeight="1">
      <c r="A796" s="31"/>
      <c r="B796" s="136"/>
      <c r="C796" s="170" t="s">
        <v>1049</v>
      </c>
      <c r="D796" s="170" t="s">
        <v>179</v>
      </c>
      <c r="E796" s="171" t="s">
        <v>1050</v>
      </c>
      <c r="F796" s="172" t="s">
        <v>1051</v>
      </c>
      <c r="G796" s="173" t="s">
        <v>275</v>
      </c>
      <c r="H796" s="174">
        <v>91.3</v>
      </c>
      <c r="I796" s="175"/>
      <c r="J796" s="175">
        <f>ROUND(I796*H796,2)</f>
        <v>0</v>
      </c>
      <c r="K796" s="172" t="s">
        <v>133</v>
      </c>
      <c r="L796" s="176"/>
      <c r="M796" s="177" t="s">
        <v>3</v>
      </c>
      <c r="N796" s="178" t="s">
        <v>43</v>
      </c>
      <c r="O796" s="145">
        <v>0</v>
      </c>
      <c r="P796" s="145">
        <f>O796*H796</f>
        <v>0</v>
      </c>
      <c r="Q796" s="145">
        <v>5.0000000000000002E-5</v>
      </c>
      <c r="R796" s="145">
        <f>Q796*H796</f>
        <v>4.5650000000000005E-3</v>
      </c>
      <c r="S796" s="145">
        <v>0</v>
      </c>
      <c r="T796" s="146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47" t="s">
        <v>343</v>
      </c>
      <c r="AT796" s="147" t="s">
        <v>179</v>
      </c>
      <c r="AU796" s="147" t="s">
        <v>135</v>
      </c>
      <c r="AY796" s="19" t="s">
        <v>127</v>
      </c>
      <c r="BE796" s="148">
        <f>IF(N796="základní",J796,0)</f>
        <v>0</v>
      </c>
      <c r="BF796" s="148">
        <f>IF(N796="snížená",J796,0)</f>
        <v>0</v>
      </c>
      <c r="BG796" s="148">
        <f>IF(N796="zákl. přenesená",J796,0)</f>
        <v>0</v>
      </c>
      <c r="BH796" s="148">
        <f>IF(N796="sníž. přenesená",J796,0)</f>
        <v>0</v>
      </c>
      <c r="BI796" s="148">
        <f>IF(N796="nulová",J796,0)</f>
        <v>0</v>
      </c>
      <c r="BJ796" s="19" t="s">
        <v>135</v>
      </c>
      <c r="BK796" s="148">
        <f>ROUND(I796*H796,2)</f>
        <v>0</v>
      </c>
      <c r="BL796" s="19" t="s">
        <v>223</v>
      </c>
      <c r="BM796" s="147" t="s">
        <v>1052</v>
      </c>
    </row>
    <row r="797" spans="1:65" s="14" customFormat="1">
      <c r="B797" s="156"/>
      <c r="D797" s="150" t="s">
        <v>137</v>
      </c>
      <c r="F797" s="158" t="s">
        <v>1053</v>
      </c>
      <c r="H797" s="159">
        <v>91.3</v>
      </c>
      <c r="L797" s="156"/>
      <c r="M797" s="160"/>
      <c r="N797" s="161"/>
      <c r="O797" s="161"/>
      <c r="P797" s="161"/>
      <c r="Q797" s="161"/>
      <c r="R797" s="161"/>
      <c r="S797" s="161"/>
      <c r="T797" s="162"/>
      <c r="AT797" s="157" t="s">
        <v>137</v>
      </c>
      <c r="AU797" s="157" t="s">
        <v>135</v>
      </c>
      <c r="AV797" s="14" t="s">
        <v>135</v>
      </c>
      <c r="AW797" s="14" t="s">
        <v>4</v>
      </c>
      <c r="AX797" s="14" t="s">
        <v>79</v>
      </c>
      <c r="AY797" s="157" t="s">
        <v>127</v>
      </c>
    </row>
    <row r="798" spans="1:65" s="2" customFormat="1" ht="36" customHeight="1">
      <c r="A798" s="31"/>
      <c r="B798" s="136"/>
      <c r="C798" s="137" t="s">
        <v>1054</v>
      </c>
      <c r="D798" s="137" t="s">
        <v>129</v>
      </c>
      <c r="E798" s="138" t="s">
        <v>1055</v>
      </c>
      <c r="F798" s="139" t="s">
        <v>1056</v>
      </c>
      <c r="G798" s="140" t="s">
        <v>728</v>
      </c>
      <c r="H798" s="141">
        <v>1979.2280000000001</v>
      </c>
      <c r="I798" s="142"/>
      <c r="J798" s="142">
        <f>ROUND(I798*H798,2)</f>
        <v>0</v>
      </c>
      <c r="K798" s="139" t="s">
        <v>133</v>
      </c>
      <c r="L798" s="32"/>
      <c r="M798" s="143" t="s">
        <v>3</v>
      </c>
      <c r="N798" s="144" t="s">
        <v>43</v>
      </c>
      <c r="O798" s="145">
        <v>0</v>
      </c>
      <c r="P798" s="145">
        <f>O798*H798</f>
        <v>0</v>
      </c>
      <c r="Q798" s="145">
        <v>0</v>
      </c>
      <c r="R798" s="145">
        <f>Q798*H798</f>
        <v>0</v>
      </c>
      <c r="S798" s="145">
        <v>0</v>
      </c>
      <c r="T798" s="146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47" t="s">
        <v>223</v>
      </c>
      <c r="AT798" s="147" t="s">
        <v>129</v>
      </c>
      <c r="AU798" s="147" t="s">
        <v>135</v>
      </c>
      <c r="AY798" s="19" t="s">
        <v>127</v>
      </c>
      <c r="BE798" s="148">
        <f>IF(N798="základní",J798,0)</f>
        <v>0</v>
      </c>
      <c r="BF798" s="148">
        <f>IF(N798="snížená",J798,0)</f>
        <v>0</v>
      </c>
      <c r="BG798" s="148">
        <f>IF(N798="zákl. přenesená",J798,0)</f>
        <v>0</v>
      </c>
      <c r="BH798" s="148">
        <f>IF(N798="sníž. přenesená",J798,0)</f>
        <v>0</v>
      </c>
      <c r="BI798" s="148">
        <f>IF(N798="nulová",J798,0)</f>
        <v>0</v>
      </c>
      <c r="BJ798" s="19" t="s">
        <v>135</v>
      </c>
      <c r="BK798" s="148">
        <f>ROUND(I798*H798,2)</f>
        <v>0</v>
      </c>
      <c r="BL798" s="19" t="s">
        <v>223</v>
      </c>
      <c r="BM798" s="147" t="s">
        <v>1057</v>
      </c>
    </row>
    <row r="799" spans="1:65" s="12" customFormat="1" ht="22.9" customHeight="1">
      <c r="B799" s="124"/>
      <c r="D799" s="125" t="s">
        <v>70</v>
      </c>
      <c r="E799" s="134" t="s">
        <v>1058</v>
      </c>
      <c r="F799" s="134" t="s">
        <v>1059</v>
      </c>
      <c r="J799" s="135">
        <f>BK799</f>
        <v>0</v>
      </c>
      <c r="L799" s="124"/>
      <c r="M799" s="128"/>
      <c r="N799" s="129"/>
      <c r="O799" s="129"/>
      <c r="P799" s="130">
        <f>SUM(P800:P821)</f>
        <v>34.749901999999999</v>
      </c>
      <c r="Q799" s="129"/>
      <c r="R799" s="130">
        <f>SUM(R800:R821)</f>
        <v>2.7260755696000002E-2</v>
      </c>
      <c r="S799" s="129"/>
      <c r="T799" s="131">
        <f>SUM(T800:T821)</f>
        <v>0</v>
      </c>
      <c r="AR799" s="125" t="s">
        <v>135</v>
      </c>
      <c r="AT799" s="132" t="s">
        <v>70</v>
      </c>
      <c r="AU799" s="132" t="s">
        <v>79</v>
      </c>
      <c r="AY799" s="125" t="s">
        <v>127</v>
      </c>
      <c r="BK799" s="133">
        <f>SUM(BK800:BK821)</f>
        <v>0</v>
      </c>
    </row>
    <row r="800" spans="1:65" s="2" customFormat="1" ht="24" customHeight="1">
      <c r="A800" s="31"/>
      <c r="B800" s="136"/>
      <c r="C800" s="137" t="s">
        <v>1060</v>
      </c>
      <c r="D800" s="137" t="s">
        <v>129</v>
      </c>
      <c r="E800" s="138" t="s">
        <v>1061</v>
      </c>
      <c r="F800" s="139" t="s">
        <v>1062</v>
      </c>
      <c r="G800" s="140" t="s">
        <v>132</v>
      </c>
      <c r="H800" s="141">
        <v>65.878</v>
      </c>
      <c r="I800" s="142"/>
      <c r="J800" s="142">
        <f>ROUND(I800*H800,2)</f>
        <v>0</v>
      </c>
      <c r="K800" s="139" t="s">
        <v>133</v>
      </c>
      <c r="L800" s="32"/>
      <c r="M800" s="143" t="s">
        <v>3</v>
      </c>
      <c r="N800" s="144" t="s">
        <v>43</v>
      </c>
      <c r="O800" s="145">
        <v>9.2999999999999999E-2</v>
      </c>
      <c r="P800" s="145">
        <f>O800*H800</f>
        <v>6.1266540000000003</v>
      </c>
      <c r="Q800" s="145">
        <v>2.4232000000000001E-5</v>
      </c>
      <c r="R800" s="145">
        <f>Q800*H800</f>
        <v>1.5963556960000001E-3</v>
      </c>
      <c r="S800" s="145">
        <v>0</v>
      </c>
      <c r="T800" s="146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47" t="s">
        <v>223</v>
      </c>
      <c r="AT800" s="147" t="s">
        <v>129</v>
      </c>
      <c r="AU800" s="147" t="s">
        <v>135</v>
      </c>
      <c r="AY800" s="19" t="s">
        <v>127</v>
      </c>
      <c r="BE800" s="148">
        <f>IF(N800="základní",J800,0)</f>
        <v>0</v>
      </c>
      <c r="BF800" s="148">
        <f>IF(N800="snížená",J800,0)</f>
        <v>0</v>
      </c>
      <c r="BG800" s="148">
        <f>IF(N800="zákl. přenesená",J800,0)</f>
        <v>0</v>
      </c>
      <c r="BH800" s="148">
        <f>IF(N800="sníž. přenesená",J800,0)</f>
        <v>0</v>
      </c>
      <c r="BI800" s="148">
        <f>IF(N800="nulová",J800,0)</f>
        <v>0</v>
      </c>
      <c r="BJ800" s="19" t="s">
        <v>135</v>
      </c>
      <c r="BK800" s="148">
        <f>ROUND(I800*H800,2)</f>
        <v>0</v>
      </c>
      <c r="BL800" s="19" t="s">
        <v>223</v>
      </c>
      <c r="BM800" s="147" t="s">
        <v>1063</v>
      </c>
    </row>
    <row r="801" spans="1:65" s="13" customFormat="1">
      <c r="B801" s="149"/>
      <c r="D801" s="150" t="s">
        <v>137</v>
      </c>
      <c r="E801" s="151" t="s">
        <v>3</v>
      </c>
      <c r="F801" s="152" t="s">
        <v>138</v>
      </c>
      <c r="H801" s="151" t="s">
        <v>3</v>
      </c>
      <c r="L801" s="149"/>
      <c r="M801" s="153"/>
      <c r="N801" s="154"/>
      <c r="O801" s="154"/>
      <c r="P801" s="154"/>
      <c r="Q801" s="154"/>
      <c r="R801" s="154"/>
      <c r="S801" s="154"/>
      <c r="T801" s="155"/>
      <c r="AT801" s="151" t="s">
        <v>137</v>
      </c>
      <c r="AU801" s="151" t="s">
        <v>135</v>
      </c>
      <c r="AV801" s="13" t="s">
        <v>79</v>
      </c>
      <c r="AW801" s="13" t="s">
        <v>33</v>
      </c>
      <c r="AX801" s="13" t="s">
        <v>71</v>
      </c>
      <c r="AY801" s="151" t="s">
        <v>127</v>
      </c>
    </row>
    <row r="802" spans="1:65" s="13" customFormat="1">
      <c r="B802" s="149"/>
      <c r="D802" s="150" t="s">
        <v>137</v>
      </c>
      <c r="E802" s="151" t="s">
        <v>3</v>
      </c>
      <c r="F802" s="152" t="s">
        <v>1064</v>
      </c>
      <c r="H802" s="151" t="s">
        <v>3</v>
      </c>
      <c r="L802" s="149"/>
      <c r="M802" s="153"/>
      <c r="N802" s="154"/>
      <c r="O802" s="154"/>
      <c r="P802" s="154"/>
      <c r="Q802" s="154"/>
      <c r="R802" s="154"/>
      <c r="S802" s="154"/>
      <c r="T802" s="155"/>
      <c r="AT802" s="151" t="s">
        <v>137</v>
      </c>
      <c r="AU802" s="151" t="s">
        <v>135</v>
      </c>
      <c r="AV802" s="13" t="s">
        <v>79</v>
      </c>
      <c r="AW802" s="13" t="s">
        <v>33</v>
      </c>
      <c r="AX802" s="13" t="s">
        <v>71</v>
      </c>
      <c r="AY802" s="151" t="s">
        <v>127</v>
      </c>
    </row>
    <row r="803" spans="1:65" s="14" customFormat="1">
      <c r="B803" s="156"/>
      <c r="D803" s="150" t="s">
        <v>137</v>
      </c>
      <c r="E803" s="157" t="s">
        <v>3</v>
      </c>
      <c r="F803" s="158" t="s">
        <v>835</v>
      </c>
      <c r="H803" s="159">
        <v>82.751999999999995</v>
      </c>
      <c r="L803" s="156"/>
      <c r="M803" s="160"/>
      <c r="N803" s="161"/>
      <c r="O803" s="161"/>
      <c r="P803" s="161"/>
      <c r="Q803" s="161"/>
      <c r="R803" s="161"/>
      <c r="S803" s="161"/>
      <c r="T803" s="162"/>
      <c r="AT803" s="157" t="s">
        <v>137</v>
      </c>
      <c r="AU803" s="157" t="s">
        <v>135</v>
      </c>
      <c r="AV803" s="14" t="s">
        <v>135</v>
      </c>
      <c r="AW803" s="14" t="s">
        <v>33</v>
      </c>
      <c r="AX803" s="14" t="s">
        <v>71</v>
      </c>
      <c r="AY803" s="157" t="s">
        <v>127</v>
      </c>
    </row>
    <row r="804" spans="1:65" s="14" customFormat="1">
      <c r="B804" s="156"/>
      <c r="D804" s="150" t="s">
        <v>137</v>
      </c>
      <c r="E804" s="157" t="s">
        <v>3</v>
      </c>
      <c r="F804" s="158" t="s">
        <v>836</v>
      </c>
      <c r="H804" s="159">
        <v>11.36</v>
      </c>
      <c r="L804" s="156"/>
      <c r="M804" s="160"/>
      <c r="N804" s="161"/>
      <c r="O804" s="161"/>
      <c r="P804" s="161"/>
      <c r="Q804" s="161"/>
      <c r="R804" s="161"/>
      <c r="S804" s="161"/>
      <c r="T804" s="162"/>
      <c r="AT804" s="157" t="s">
        <v>137</v>
      </c>
      <c r="AU804" s="157" t="s">
        <v>135</v>
      </c>
      <c r="AV804" s="14" t="s">
        <v>135</v>
      </c>
      <c r="AW804" s="14" t="s">
        <v>33</v>
      </c>
      <c r="AX804" s="14" t="s">
        <v>71</v>
      </c>
      <c r="AY804" s="157" t="s">
        <v>127</v>
      </c>
    </row>
    <row r="805" spans="1:65" s="15" customFormat="1">
      <c r="B805" s="163"/>
      <c r="D805" s="150" t="s">
        <v>137</v>
      </c>
      <c r="E805" s="164" t="s">
        <v>3</v>
      </c>
      <c r="F805" s="165" t="s">
        <v>142</v>
      </c>
      <c r="H805" s="166">
        <v>94.111999999999995</v>
      </c>
      <c r="L805" s="163"/>
      <c r="M805" s="167"/>
      <c r="N805" s="168"/>
      <c r="O805" s="168"/>
      <c r="P805" s="168"/>
      <c r="Q805" s="168"/>
      <c r="R805" s="168"/>
      <c r="S805" s="168"/>
      <c r="T805" s="169"/>
      <c r="AT805" s="164" t="s">
        <v>137</v>
      </c>
      <c r="AU805" s="164" t="s">
        <v>135</v>
      </c>
      <c r="AV805" s="15" t="s">
        <v>134</v>
      </c>
      <c r="AW805" s="15" t="s">
        <v>33</v>
      </c>
      <c r="AX805" s="15" t="s">
        <v>71</v>
      </c>
      <c r="AY805" s="164" t="s">
        <v>127</v>
      </c>
    </row>
    <row r="806" spans="1:65" s="14" customFormat="1">
      <c r="B806" s="156"/>
      <c r="D806" s="150" t="s">
        <v>137</v>
      </c>
      <c r="E806" s="157" t="s">
        <v>3</v>
      </c>
      <c r="F806" s="158" t="s">
        <v>1065</v>
      </c>
      <c r="H806" s="159">
        <v>65.878</v>
      </c>
      <c r="L806" s="156"/>
      <c r="M806" s="160"/>
      <c r="N806" s="161"/>
      <c r="O806" s="161"/>
      <c r="P806" s="161"/>
      <c r="Q806" s="161"/>
      <c r="R806" s="161"/>
      <c r="S806" s="161"/>
      <c r="T806" s="162"/>
      <c r="AT806" s="157" t="s">
        <v>137</v>
      </c>
      <c r="AU806" s="157" t="s">
        <v>135</v>
      </c>
      <c r="AV806" s="14" t="s">
        <v>135</v>
      </c>
      <c r="AW806" s="14" t="s">
        <v>33</v>
      </c>
      <c r="AX806" s="14" t="s">
        <v>79</v>
      </c>
      <c r="AY806" s="157" t="s">
        <v>127</v>
      </c>
    </row>
    <row r="807" spans="1:65" s="2" customFormat="1" ht="24" customHeight="1">
      <c r="A807" s="31"/>
      <c r="B807" s="136"/>
      <c r="C807" s="137" t="s">
        <v>1066</v>
      </c>
      <c r="D807" s="137" t="s">
        <v>129</v>
      </c>
      <c r="E807" s="138" t="s">
        <v>1067</v>
      </c>
      <c r="F807" s="139" t="s">
        <v>1068</v>
      </c>
      <c r="G807" s="140" t="s">
        <v>132</v>
      </c>
      <c r="H807" s="141">
        <v>94.111999999999995</v>
      </c>
      <c r="I807" s="142"/>
      <c r="J807" s="142">
        <f>ROUND(I807*H807,2)</f>
        <v>0</v>
      </c>
      <c r="K807" s="139" t="s">
        <v>133</v>
      </c>
      <c r="L807" s="32"/>
      <c r="M807" s="143" t="s">
        <v>3</v>
      </c>
      <c r="N807" s="144" t="s">
        <v>43</v>
      </c>
      <c r="O807" s="145">
        <v>0.154</v>
      </c>
      <c r="P807" s="145">
        <f>O807*H807</f>
        <v>14.493247999999999</v>
      </c>
      <c r="Q807" s="145">
        <v>1.6875000000000001E-4</v>
      </c>
      <c r="R807" s="145">
        <f>Q807*H807</f>
        <v>1.58814E-2</v>
      </c>
      <c r="S807" s="145">
        <v>0</v>
      </c>
      <c r="T807" s="146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47" t="s">
        <v>223</v>
      </c>
      <c r="AT807" s="147" t="s">
        <v>129</v>
      </c>
      <c r="AU807" s="147" t="s">
        <v>135</v>
      </c>
      <c r="AY807" s="19" t="s">
        <v>127</v>
      </c>
      <c r="BE807" s="148">
        <f>IF(N807="základní",J807,0)</f>
        <v>0</v>
      </c>
      <c r="BF807" s="148">
        <f>IF(N807="snížená",J807,0)</f>
        <v>0</v>
      </c>
      <c r="BG807" s="148">
        <f>IF(N807="zákl. přenesená",J807,0)</f>
        <v>0</v>
      </c>
      <c r="BH807" s="148">
        <f>IF(N807="sníž. přenesená",J807,0)</f>
        <v>0</v>
      </c>
      <c r="BI807" s="148">
        <f>IF(N807="nulová",J807,0)</f>
        <v>0</v>
      </c>
      <c r="BJ807" s="19" t="s">
        <v>135</v>
      </c>
      <c r="BK807" s="148">
        <f>ROUND(I807*H807,2)</f>
        <v>0</v>
      </c>
      <c r="BL807" s="19" t="s">
        <v>223</v>
      </c>
      <c r="BM807" s="147" t="s">
        <v>1069</v>
      </c>
    </row>
    <row r="808" spans="1:65" s="13" customFormat="1">
      <c r="B808" s="149"/>
      <c r="D808" s="150" t="s">
        <v>137</v>
      </c>
      <c r="E808" s="151" t="s">
        <v>3</v>
      </c>
      <c r="F808" s="152" t="s">
        <v>138</v>
      </c>
      <c r="H808" s="151" t="s">
        <v>3</v>
      </c>
      <c r="L808" s="149"/>
      <c r="M808" s="153"/>
      <c r="N808" s="154"/>
      <c r="O808" s="154"/>
      <c r="P808" s="154"/>
      <c r="Q808" s="154"/>
      <c r="R808" s="154"/>
      <c r="S808" s="154"/>
      <c r="T808" s="155"/>
      <c r="AT808" s="151" t="s">
        <v>137</v>
      </c>
      <c r="AU808" s="151" t="s">
        <v>135</v>
      </c>
      <c r="AV808" s="13" t="s">
        <v>79</v>
      </c>
      <c r="AW808" s="13" t="s">
        <v>33</v>
      </c>
      <c r="AX808" s="13" t="s">
        <v>71</v>
      </c>
      <c r="AY808" s="151" t="s">
        <v>127</v>
      </c>
    </row>
    <row r="809" spans="1:65" s="13" customFormat="1">
      <c r="B809" s="149"/>
      <c r="D809" s="150" t="s">
        <v>137</v>
      </c>
      <c r="E809" s="151" t="s">
        <v>3</v>
      </c>
      <c r="F809" s="152" t="s">
        <v>1070</v>
      </c>
      <c r="H809" s="151" t="s">
        <v>3</v>
      </c>
      <c r="L809" s="149"/>
      <c r="M809" s="153"/>
      <c r="N809" s="154"/>
      <c r="O809" s="154"/>
      <c r="P809" s="154"/>
      <c r="Q809" s="154"/>
      <c r="R809" s="154"/>
      <c r="S809" s="154"/>
      <c r="T809" s="155"/>
      <c r="AT809" s="151" t="s">
        <v>137</v>
      </c>
      <c r="AU809" s="151" t="s">
        <v>135</v>
      </c>
      <c r="AV809" s="13" t="s">
        <v>79</v>
      </c>
      <c r="AW809" s="13" t="s">
        <v>33</v>
      </c>
      <c r="AX809" s="13" t="s">
        <v>71</v>
      </c>
      <c r="AY809" s="151" t="s">
        <v>127</v>
      </c>
    </row>
    <row r="810" spans="1:65" s="14" customFormat="1">
      <c r="B810" s="156"/>
      <c r="D810" s="150" t="s">
        <v>137</v>
      </c>
      <c r="E810" s="157" t="s">
        <v>3</v>
      </c>
      <c r="F810" s="158" t="s">
        <v>835</v>
      </c>
      <c r="H810" s="159">
        <v>82.751999999999995</v>
      </c>
      <c r="L810" s="156"/>
      <c r="M810" s="160"/>
      <c r="N810" s="161"/>
      <c r="O810" s="161"/>
      <c r="P810" s="161"/>
      <c r="Q810" s="161"/>
      <c r="R810" s="161"/>
      <c r="S810" s="161"/>
      <c r="T810" s="162"/>
      <c r="AT810" s="157" t="s">
        <v>137</v>
      </c>
      <c r="AU810" s="157" t="s">
        <v>135</v>
      </c>
      <c r="AV810" s="14" t="s">
        <v>135</v>
      </c>
      <c r="AW810" s="14" t="s">
        <v>33</v>
      </c>
      <c r="AX810" s="14" t="s">
        <v>71</v>
      </c>
      <c r="AY810" s="157" t="s">
        <v>127</v>
      </c>
    </row>
    <row r="811" spans="1:65" s="14" customFormat="1">
      <c r="B811" s="156"/>
      <c r="D811" s="150" t="s">
        <v>137</v>
      </c>
      <c r="E811" s="157" t="s">
        <v>3</v>
      </c>
      <c r="F811" s="158" t="s">
        <v>836</v>
      </c>
      <c r="H811" s="159">
        <v>11.36</v>
      </c>
      <c r="L811" s="156"/>
      <c r="M811" s="160"/>
      <c r="N811" s="161"/>
      <c r="O811" s="161"/>
      <c r="P811" s="161"/>
      <c r="Q811" s="161"/>
      <c r="R811" s="161"/>
      <c r="S811" s="161"/>
      <c r="T811" s="162"/>
      <c r="AT811" s="157" t="s">
        <v>137</v>
      </c>
      <c r="AU811" s="157" t="s">
        <v>135</v>
      </c>
      <c r="AV811" s="14" t="s">
        <v>135</v>
      </c>
      <c r="AW811" s="14" t="s">
        <v>33</v>
      </c>
      <c r="AX811" s="14" t="s">
        <v>71</v>
      </c>
      <c r="AY811" s="157" t="s">
        <v>127</v>
      </c>
    </row>
    <row r="812" spans="1:65" s="15" customFormat="1">
      <c r="B812" s="163"/>
      <c r="D812" s="150" t="s">
        <v>137</v>
      </c>
      <c r="E812" s="164" t="s">
        <v>3</v>
      </c>
      <c r="F812" s="165" t="s">
        <v>142</v>
      </c>
      <c r="H812" s="166">
        <v>94.111999999999995</v>
      </c>
      <c r="L812" s="163"/>
      <c r="M812" s="167"/>
      <c r="N812" s="168"/>
      <c r="O812" s="168"/>
      <c r="P812" s="168"/>
      <c r="Q812" s="168"/>
      <c r="R812" s="168"/>
      <c r="S812" s="168"/>
      <c r="T812" s="169"/>
      <c r="AT812" s="164" t="s">
        <v>137</v>
      </c>
      <c r="AU812" s="164" t="s">
        <v>135</v>
      </c>
      <c r="AV812" s="15" t="s">
        <v>134</v>
      </c>
      <c r="AW812" s="15" t="s">
        <v>33</v>
      </c>
      <c r="AX812" s="15" t="s">
        <v>79</v>
      </c>
      <c r="AY812" s="164" t="s">
        <v>127</v>
      </c>
    </row>
    <row r="813" spans="1:65" s="2" customFormat="1" ht="36" customHeight="1">
      <c r="A813" s="31"/>
      <c r="B813" s="136"/>
      <c r="C813" s="137" t="s">
        <v>1071</v>
      </c>
      <c r="D813" s="137" t="s">
        <v>129</v>
      </c>
      <c r="E813" s="138" t="s">
        <v>1072</v>
      </c>
      <c r="F813" s="139" t="s">
        <v>1073</v>
      </c>
      <c r="G813" s="140" t="s">
        <v>132</v>
      </c>
      <c r="H813" s="141">
        <v>30</v>
      </c>
      <c r="I813" s="142"/>
      <c r="J813" s="142">
        <f>ROUND(I813*H813,2)</f>
        <v>0</v>
      </c>
      <c r="K813" s="139" t="s">
        <v>133</v>
      </c>
      <c r="L813" s="32"/>
      <c r="M813" s="143" t="s">
        <v>3</v>
      </c>
      <c r="N813" s="144" t="s">
        <v>43</v>
      </c>
      <c r="O813" s="145">
        <v>0.13300000000000001</v>
      </c>
      <c r="P813" s="145">
        <f>O813*H813</f>
        <v>3.99</v>
      </c>
      <c r="Q813" s="145">
        <v>8.0000000000000007E-5</v>
      </c>
      <c r="R813" s="145">
        <f>Q813*H813</f>
        <v>2.4000000000000002E-3</v>
      </c>
      <c r="S813" s="145">
        <v>0</v>
      </c>
      <c r="T813" s="146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47" t="s">
        <v>223</v>
      </c>
      <c r="AT813" s="147" t="s">
        <v>129</v>
      </c>
      <c r="AU813" s="147" t="s">
        <v>135</v>
      </c>
      <c r="AY813" s="19" t="s">
        <v>127</v>
      </c>
      <c r="BE813" s="148">
        <f>IF(N813="základní",J813,0)</f>
        <v>0</v>
      </c>
      <c r="BF813" s="148">
        <f>IF(N813="snížená",J813,0)</f>
        <v>0</v>
      </c>
      <c r="BG813" s="148">
        <f>IF(N813="zákl. přenesená",J813,0)</f>
        <v>0</v>
      </c>
      <c r="BH813" s="148">
        <f>IF(N813="sníž. přenesená",J813,0)</f>
        <v>0</v>
      </c>
      <c r="BI813" s="148">
        <f>IF(N813="nulová",J813,0)</f>
        <v>0</v>
      </c>
      <c r="BJ813" s="19" t="s">
        <v>135</v>
      </c>
      <c r="BK813" s="148">
        <f>ROUND(I813*H813,2)</f>
        <v>0</v>
      </c>
      <c r="BL813" s="19" t="s">
        <v>223</v>
      </c>
      <c r="BM813" s="147" t="s">
        <v>1074</v>
      </c>
    </row>
    <row r="814" spans="1:65" s="13" customFormat="1">
      <c r="B814" s="149"/>
      <c r="D814" s="150" t="s">
        <v>137</v>
      </c>
      <c r="E814" s="151" t="s">
        <v>3</v>
      </c>
      <c r="F814" s="152" t="s">
        <v>138</v>
      </c>
      <c r="H814" s="151" t="s">
        <v>3</v>
      </c>
      <c r="L814" s="149"/>
      <c r="M814" s="153"/>
      <c r="N814" s="154"/>
      <c r="O814" s="154"/>
      <c r="P814" s="154"/>
      <c r="Q814" s="154"/>
      <c r="R814" s="154"/>
      <c r="S814" s="154"/>
      <c r="T814" s="155"/>
      <c r="AT814" s="151" t="s">
        <v>137</v>
      </c>
      <c r="AU814" s="151" t="s">
        <v>135</v>
      </c>
      <c r="AV814" s="13" t="s">
        <v>79</v>
      </c>
      <c r="AW814" s="13" t="s">
        <v>33</v>
      </c>
      <c r="AX814" s="13" t="s">
        <v>71</v>
      </c>
      <c r="AY814" s="151" t="s">
        <v>127</v>
      </c>
    </row>
    <row r="815" spans="1:65" s="13" customFormat="1">
      <c r="B815" s="149"/>
      <c r="D815" s="150" t="s">
        <v>137</v>
      </c>
      <c r="E815" s="151" t="s">
        <v>3</v>
      </c>
      <c r="F815" s="152" t="s">
        <v>1075</v>
      </c>
      <c r="H815" s="151" t="s">
        <v>3</v>
      </c>
      <c r="L815" s="149"/>
      <c r="M815" s="153"/>
      <c r="N815" s="154"/>
      <c r="O815" s="154"/>
      <c r="P815" s="154"/>
      <c r="Q815" s="154"/>
      <c r="R815" s="154"/>
      <c r="S815" s="154"/>
      <c r="T815" s="155"/>
      <c r="AT815" s="151" t="s">
        <v>137</v>
      </c>
      <c r="AU815" s="151" t="s">
        <v>135</v>
      </c>
      <c r="AV815" s="13" t="s">
        <v>79</v>
      </c>
      <c r="AW815" s="13" t="s">
        <v>33</v>
      </c>
      <c r="AX815" s="13" t="s">
        <v>71</v>
      </c>
      <c r="AY815" s="151" t="s">
        <v>127</v>
      </c>
    </row>
    <row r="816" spans="1:65" s="14" customFormat="1">
      <c r="B816" s="156"/>
      <c r="D816" s="150" t="s">
        <v>137</v>
      </c>
      <c r="E816" s="157" t="s">
        <v>3</v>
      </c>
      <c r="F816" s="158" t="s">
        <v>1076</v>
      </c>
      <c r="H816" s="159">
        <v>15</v>
      </c>
      <c r="L816" s="156"/>
      <c r="M816" s="160"/>
      <c r="N816" s="161"/>
      <c r="O816" s="161"/>
      <c r="P816" s="161"/>
      <c r="Q816" s="161"/>
      <c r="R816" s="161"/>
      <c r="S816" s="161"/>
      <c r="T816" s="162"/>
      <c r="AT816" s="157" t="s">
        <v>137</v>
      </c>
      <c r="AU816" s="157" t="s">
        <v>135</v>
      </c>
      <c r="AV816" s="14" t="s">
        <v>135</v>
      </c>
      <c r="AW816" s="14" t="s">
        <v>33</v>
      </c>
      <c r="AX816" s="14" t="s">
        <v>71</v>
      </c>
      <c r="AY816" s="157" t="s">
        <v>127</v>
      </c>
    </row>
    <row r="817" spans="1:65" s="13" customFormat="1">
      <c r="B817" s="149"/>
      <c r="D817" s="150" t="s">
        <v>137</v>
      </c>
      <c r="E817" s="151" t="s">
        <v>3</v>
      </c>
      <c r="F817" s="152" t="s">
        <v>1077</v>
      </c>
      <c r="H817" s="151" t="s">
        <v>3</v>
      </c>
      <c r="L817" s="149"/>
      <c r="M817" s="153"/>
      <c r="N817" s="154"/>
      <c r="O817" s="154"/>
      <c r="P817" s="154"/>
      <c r="Q817" s="154"/>
      <c r="R817" s="154"/>
      <c r="S817" s="154"/>
      <c r="T817" s="155"/>
      <c r="AT817" s="151" t="s">
        <v>137</v>
      </c>
      <c r="AU817" s="151" t="s">
        <v>135</v>
      </c>
      <c r="AV817" s="13" t="s">
        <v>79</v>
      </c>
      <c r="AW817" s="13" t="s">
        <v>33</v>
      </c>
      <c r="AX817" s="13" t="s">
        <v>71</v>
      </c>
      <c r="AY817" s="151" t="s">
        <v>127</v>
      </c>
    </row>
    <row r="818" spans="1:65" s="14" customFormat="1">
      <c r="B818" s="156"/>
      <c r="D818" s="150" t="s">
        <v>137</v>
      </c>
      <c r="E818" s="157" t="s">
        <v>3</v>
      </c>
      <c r="F818" s="158" t="s">
        <v>1076</v>
      </c>
      <c r="H818" s="159">
        <v>15</v>
      </c>
      <c r="L818" s="156"/>
      <c r="M818" s="160"/>
      <c r="N818" s="161"/>
      <c r="O818" s="161"/>
      <c r="P818" s="161"/>
      <c r="Q818" s="161"/>
      <c r="R818" s="161"/>
      <c r="S818" s="161"/>
      <c r="T818" s="162"/>
      <c r="AT818" s="157" t="s">
        <v>137</v>
      </c>
      <c r="AU818" s="157" t="s">
        <v>135</v>
      </c>
      <c r="AV818" s="14" t="s">
        <v>135</v>
      </c>
      <c r="AW818" s="14" t="s">
        <v>33</v>
      </c>
      <c r="AX818" s="14" t="s">
        <v>71</v>
      </c>
      <c r="AY818" s="157" t="s">
        <v>127</v>
      </c>
    </row>
    <row r="819" spans="1:65" s="15" customFormat="1">
      <c r="B819" s="163"/>
      <c r="D819" s="150" t="s">
        <v>137</v>
      </c>
      <c r="E819" s="164" t="s">
        <v>3</v>
      </c>
      <c r="F819" s="165" t="s">
        <v>142</v>
      </c>
      <c r="H819" s="166">
        <v>30</v>
      </c>
      <c r="L819" s="163"/>
      <c r="M819" s="167"/>
      <c r="N819" s="168"/>
      <c r="O819" s="168"/>
      <c r="P819" s="168"/>
      <c r="Q819" s="168"/>
      <c r="R819" s="168"/>
      <c r="S819" s="168"/>
      <c r="T819" s="169"/>
      <c r="AT819" s="164" t="s">
        <v>137</v>
      </c>
      <c r="AU819" s="164" t="s">
        <v>135</v>
      </c>
      <c r="AV819" s="15" t="s">
        <v>134</v>
      </c>
      <c r="AW819" s="15" t="s">
        <v>33</v>
      </c>
      <c r="AX819" s="15" t="s">
        <v>79</v>
      </c>
      <c r="AY819" s="164" t="s">
        <v>127</v>
      </c>
    </row>
    <row r="820" spans="1:65" s="2" customFormat="1" ht="24" customHeight="1">
      <c r="A820" s="31"/>
      <c r="B820" s="136"/>
      <c r="C820" s="137" t="s">
        <v>1078</v>
      </c>
      <c r="D820" s="137" t="s">
        <v>129</v>
      </c>
      <c r="E820" s="138" t="s">
        <v>1079</v>
      </c>
      <c r="F820" s="139" t="s">
        <v>1080</v>
      </c>
      <c r="G820" s="140" t="s">
        <v>132</v>
      </c>
      <c r="H820" s="141">
        <v>30</v>
      </c>
      <c r="I820" s="142"/>
      <c r="J820" s="142">
        <f>ROUND(I820*H820,2)</f>
        <v>0</v>
      </c>
      <c r="K820" s="139" t="s">
        <v>133</v>
      </c>
      <c r="L820" s="32"/>
      <c r="M820" s="143" t="s">
        <v>3</v>
      </c>
      <c r="N820" s="144" t="s">
        <v>43</v>
      </c>
      <c r="O820" s="145">
        <v>0.16600000000000001</v>
      </c>
      <c r="P820" s="145">
        <f>O820*H820</f>
        <v>4.9800000000000004</v>
      </c>
      <c r="Q820" s="145">
        <v>1.2305000000000001E-4</v>
      </c>
      <c r="R820" s="145">
        <f>Q820*H820</f>
        <v>3.6915000000000003E-3</v>
      </c>
      <c r="S820" s="145">
        <v>0</v>
      </c>
      <c r="T820" s="146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47" t="s">
        <v>223</v>
      </c>
      <c r="AT820" s="147" t="s">
        <v>129</v>
      </c>
      <c r="AU820" s="147" t="s">
        <v>135</v>
      </c>
      <c r="AY820" s="19" t="s">
        <v>127</v>
      </c>
      <c r="BE820" s="148">
        <f>IF(N820="základní",J820,0)</f>
        <v>0</v>
      </c>
      <c r="BF820" s="148">
        <f>IF(N820="snížená",J820,0)</f>
        <v>0</v>
      </c>
      <c r="BG820" s="148">
        <f>IF(N820="zákl. přenesená",J820,0)</f>
        <v>0</v>
      </c>
      <c r="BH820" s="148">
        <f>IF(N820="sníž. přenesená",J820,0)</f>
        <v>0</v>
      </c>
      <c r="BI820" s="148">
        <f>IF(N820="nulová",J820,0)</f>
        <v>0</v>
      </c>
      <c r="BJ820" s="19" t="s">
        <v>135</v>
      </c>
      <c r="BK820" s="148">
        <f>ROUND(I820*H820,2)</f>
        <v>0</v>
      </c>
      <c r="BL820" s="19" t="s">
        <v>223</v>
      </c>
      <c r="BM820" s="147" t="s">
        <v>1081</v>
      </c>
    </row>
    <row r="821" spans="1:65" s="2" customFormat="1" ht="24" customHeight="1">
      <c r="A821" s="31"/>
      <c r="B821" s="136"/>
      <c r="C821" s="137" t="s">
        <v>1082</v>
      </c>
      <c r="D821" s="137" t="s">
        <v>129</v>
      </c>
      <c r="E821" s="138" t="s">
        <v>1083</v>
      </c>
      <c r="F821" s="139" t="s">
        <v>1084</v>
      </c>
      <c r="G821" s="140" t="s">
        <v>132</v>
      </c>
      <c r="H821" s="141">
        <v>30</v>
      </c>
      <c r="I821" s="142"/>
      <c r="J821" s="142">
        <f>ROUND(I821*H821,2)</f>
        <v>0</v>
      </c>
      <c r="K821" s="139" t="s">
        <v>133</v>
      </c>
      <c r="L821" s="32"/>
      <c r="M821" s="143" t="s">
        <v>3</v>
      </c>
      <c r="N821" s="144" t="s">
        <v>43</v>
      </c>
      <c r="O821" s="145">
        <v>0.17199999999999999</v>
      </c>
      <c r="P821" s="145">
        <f>O821*H821</f>
        <v>5.1599999999999993</v>
      </c>
      <c r="Q821" s="145">
        <v>1.2305000000000001E-4</v>
      </c>
      <c r="R821" s="145">
        <f>Q821*H821</f>
        <v>3.6915000000000003E-3</v>
      </c>
      <c r="S821" s="145">
        <v>0</v>
      </c>
      <c r="T821" s="146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47" t="s">
        <v>223</v>
      </c>
      <c r="AT821" s="147" t="s">
        <v>129</v>
      </c>
      <c r="AU821" s="147" t="s">
        <v>135</v>
      </c>
      <c r="AY821" s="19" t="s">
        <v>127</v>
      </c>
      <c r="BE821" s="148">
        <f>IF(N821="základní",J821,0)</f>
        <v>0</v>
      </c>
      <c r="BF821" s="148">
        <f>IF(N821="snížená",J821,0)</f>
        <v>0</v>
      </c>
      <c r="BG821" s="148">
        <f>IF(N821="zákl. přenesená",J821,0)</f>
        <v>0</v>
      </c>
      <c r="BH821" s="148">
        <f>IF(N821="sníž. přenesená",J821,0)</f>
        <v>0</v>
      </c>
      <c r="BI821" s="148">
        <f>IF(N821="nulová",J821,0)</f>
        <v>0</v>
      </c>
      <c r="BJ821" s="19" t="s">
        <v>135</v>
      </c>
      <c r="BK821" s="148">
        <f>ROUND(I821*H821,2)</f>
        <v>0</v>
      </c>
      <c r="BL821" s="19" t="s">
        <v>223</v>
      </c>
      <c r="BM821" s="147" t="s">
        <v>1085</v>
      </c>
    </row>
    <row r="822" spans="1:65" s="12" customFormat="1" ht="22.9" customHeight="1">
      <c r="B822" s="124"/>
      <c r="D822" s="125" t="s">
        <v>70</v>
      </c>
      <c r="E822" s="134" t="s">
        <v>1086</v>
      </c>
      <c r="F822" s="134" t="s">
        <v>1087</v>
      </c>
      <c r="J822" s="135">
        <f>BK822</f>
        <v>0</v>
      </c>
      <c r="L822" s="124"/>
      <c r="M822" s="128"/>
      <c r="N822" s="129"/>
      <c r="O822" s="129"/>
      <c r="P822" s="130">
        <f>SUM(P823:P827)</f>
        <v>5.82</v>
      </c>
      <c r="Q822" s="129"/>
      <c r="R822" s="130">
        <f>SUM(R823:R827)</f>
        <v>2.9232000000000001E-2</v>
      </c>
      <c r="S822" s="129"/>
      <c r="T822" s="131">
        <f>SUM(T823:T827)</f>
        <v>0</v>
      </c>
      <c r="AR822" s="125" t="s">
        <v>135</v>
      </c>
      <c r="AT822" s="132" t="s">
        <v>70</v>
      </c>
      <c r="AU822" s="132" t="s">
        <v>79</v>
      </c>
      <c r="AY822" s="125" t="s">
        <v>127</v>
      </c>
      <c r="BK822" s="133">
        <f>SUM(BK823:BK827)</f>
        <v>0</v>
      </c>
    </row>
    <row r="823" spans="1:65" s="2" customFormat="1" ht="24" customHeight="1">
      <c r="A823" s="31"/>
      <c r="B823" s="136"/>
      <c r="C823" s="137" t="s">
        <v>1088</v>
      </c>
      <c r="D823" s="137" t="s">
        <v>129</v>
      </c>
      <c r="E823" s="138" t="s">
        <v>1089</v>
      </c>
      <c r="F823" s="139" t="s">
        <v>1090</v>
      </c>
      <c r="G823" s="140" t="s">
        <v>132</v>
      </c>
      <c r="H823" s="141">
        <v>60</v>
      </c>
      <c r="I823" s="142"/>
      <c r="J823" s="142">
        <f>ROUND(I823*H823,2)</f>
        <v>0</v>
      </c>
      <c r="K823" s="139" t="s">
        <v>133</v>
      </c>
      <c r="L823" s="32"/>
      <c r="M823" s="143" t="s">
        <v>3</v>
      </c>
      <c r="N823" s="144" t="s">
        <v>43</v>
      </c>
      <c r="O823" s="145">
        <v>3.3000000000000002E-2</v>
      </c>
      <c r="P823" s="145">
        <f>O823*H823</f>
        <v>1.98</v>
      </c>
      <c r="Q823" s="145">
        <v>2.0120000000000001E-4</v>
      </c>
      <c r="R823" s="145">
        <f>Q823*H823</f>
        <v>1.2072000000000001E-2</v>
      </c>
      <c r="S823" s="145">
        <v>0</v>
      </c>
      <c r="T823" s="146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47" t="s">
        <v>223</v>
      </c>
      <c r="AT823" s="147" t="s">
        <v>129</v>
      </c>
      <c r="AU823" s="147" t="s">
        <v>135</v>
      </c>
      <c r="AY823" s="19" t="s">
        <v>127</v>
      </c>
      <c r="BE823" s="148">
        <f>IF(N823="základní",J823,0)</f>
        <v>0</v>
      </c>
      <c r="BF823" s="148">
        <f>IF(N823="snížená",J823,0)</f>
        <v>0</v>
      </c>
      <c r="BG823" s="148">
        <f>IF(N823="zákl. přenesená",J823,0)</f>
        <v>0</v>
      </c>
      <c r="BH823" s="148">
        <f>IF(N823="sníž. přenesená",J823,0)</f>
        <v>0</v>
      </c>
      <c r="BI823" s="148">
        <f>IF(N823="nulová",J823,0)</f>
        <v>0</v>
      </c>
      <c r="BJ823" s="19" t="s">
        <v>135</v>
      </c>
      <c r="BK823" s="148">
        <f>ROUND(I823*H823,2)</f>
        <v>0</v>
      </c>
      <c r="BL823" s="19" t="s">
        <v>223</v>
      </c>
      <c r="BM823" s="147" t="s">
        <v>1091</v>
      </c>
    </row>
    <row r="824" spans="1:65" s="13" customFormat="1">
      <c r="B824" s="149"/>
      <c r="D824" s="150" t="s">
        <v>137</v>
      </c>
      <c r="E824" s="151" t="s">
        <v>3</v>
      </c>
      <c r="F824" s="152" t="s">
        <v>138</v>
      </c>
      <c r="H824" s="151" t="s">
        <v>3</v>
      </c>
      <c r="L824" s="149"/>
      <c r="M824" s="153"/>
      <c r="N824" s="154"/>
      <c r="O824" s="154"/>
      <c r="P824" s="154"/>
      <c r="Q824" s="154"/>
      <c r="R824" s="154"/>
      <c r="S824" s="154"/>
      <c r="T824" s="155"/>
      <c r="AT824" s="151" t="s">
        <v>137</v>
      </c>
      <c r="AU824" s="151" t="s">
        <v>135</v>
      </c>
      <c r="AV824" s="13" t="s">
        <v>79</v>
      </c>
      <c r="AW824" s="13" t="s">
        <v>33</v>
      </c>
      <c r="AX824" s="13" t="s">
        <v>71</v>
      </c>
      <c r="AY824" s="151" t="s">
        <v>127</v>
      </c>
    </row>
    <row r="825" spans="1:65" s="13" customFormat="1">
      <c r="B825" s="149"/>
      <c r="D825" s="150" t="s">
        <v>137</v>
      </c>
      <c r="E825" s="151" t="s">
        <v>3</v>
      </c>
      <c r="F825" s="152" t="s">
        <v>1092</v>
      </c>
      <c r="H825" s="151" t="s">
        <v>3</v>
      </c>
      <c r="L825" s="149"/>
      <c r="M825" s="153"/>
      <c r="N825" s="154"/>
      <c r="O825" s="154"/>
      <c r="P825" s="154"/>
      <c r="Q825" s="154"/>
      <c r="R825" s="154"/>
      <c r="S825" s="154"/>
      <c r="T825" s="155"/>
      <c r="AT825" s="151" t="s">
        <v>137</v>
      </c>
      <c r="AU825" s="151" t="s">
        <v>135</v>
      </c>
      <c r="AV825" s="13" t="s">
        <v>79</v>
      </c>
      <c r="AW825" s="13" t="s">
        <v>33</v>
      </c>
      <c r="AX825" s="13" t="s">
        <v>71</v>
      </c>
      <c r="AY825" s="151" t="s">
        <v>127</v>
      </c>
    </row>
    <row r="826" spans="1:65" s="14" customFormat="1">
      <c r="B826" s="156"/>
      <c r="D826" s="150" t="s">
        <v>137</v>
      </c>
      <c r="E826" s="157" t="s">
        <v>3</v>
      </c>
      <c r="F826" s="158" t="s">
        <v>1093</v>
      </c>
      <c r="H826" s="159">
        <v>60</v>
      </c>
      <c r="L826" s="156"/>
      <c r="M826" s="160"/>
      <c r="N826" s="161"/>
      <c r="O826" s="161"/>
      <c r="P826" s="161"/>
      <c r="Q826" s="161"/>
      <c r="R826" s="161"/>
      <c r="S826" s="161"/>
      <c r="T826" s="162"/>
      <c r="AT826" s="157" t="s">
        <v>137</v>
      </c>
      <c r="AU826" s="157" t="s">
        <v>135</v>
      </c>
      <c r="AV826" s="14" t="s">
        <v>135</v>
      </c>
      <c r="AW826" s="14" t="s">
        <v>33</v>
      </c>
      <c r="AX826" s="14" t="s">
        <v>79</v>
      </c>
      <c r="AY826" s="157" t="s">
        <v>127</v>
      </c>
    </row>
    <row r="827" spans="1:65" s="2" customFormat="1" ht="36" customHeight="1">
      <c r="A827" s="31"/>
      <c r="B827" s="136"/>
      <c r="C827" s="137" t="s">
        <v>1094</v>
      </c>
      <c r="D827" s="137" t="s">
        <v>129</v>
      </c>
      <c r="E827" s="138" t="s">
        <v>1095</v>
      </c>
      <c r="F827" s="139" t="s">
        <v>1096</v>
      </c>
      <c r="G827" s="140" t="s">
        <v>132</v>
      </c>
      <c r="H827" s="141">
        <v>60</v>
      </c>
      <c r="I827" s="142"/>
      <c r="J827" s="142">
        <f>ROUND(I827*H827,2)</f>
        <v>0</v>
      </c>
      <c r="K827" s="139" t="s">
        <v>133</v>
      </c>
      <c r="L827" s="32"/>
      <c r="M827" s="186" t="s">
        <v>3</v>
      </c>
      <c r="N827" s="187" t="s">
        <v>43</v>
      </c>
      <c r="O827" s="188">
        <v>6.4000000000000001E-2</v>
      </c>
      <c r="P827" s="188">
        <f>O827*H827</f>
        <v>3.84</v>
      </c>
      <c r="Q827" s="188">
        <v>2.8600000000000001E-4</v>
      </c>
      <c r="R827" s="188">
        <f>Q827*H827</f>
        <v>1.7160000000000002E-2</v>
      </c>
      <c r="S827" s="188">
        <v>0</v>
      </c>
      <c r="T827" s="189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47" t="s">
        <v>223</v>
      </c>
      <c r="AT827" s="147" t="s">
        <v>129</v>
      </c>
      <c r="AU827" s="147" t="s">
        <v>135</v>
      </c>
      <c r="AY827" s="19" t="s">
        <v>127</v>
      </c>
      <c r="BE827" s="148">
        <f>IF(N827="základní",J827,0)</f>
        <v>0</v>
      </c>
      <c r="BF827" s="148">
        <f>IF(N827="snížená",J827,0)</f>
        <v>0</v>
      </c>
      <c r="BG827" s="148">
        <f>IF(N827="zákl. přenesená",J827,0)</f>
        <v>0</v>
      </c>
      <c r="BH827" s="148">
        <f>IF(N827="sníž. přenesená",J827,0)</f>
        <v>0</v>
      </c>
      <c r="BI827" s="148">
        <f>IF(N827="nulová",J827,0)</f>
        <v>0</v>
      </c>
      <c r="BJ827" s="19" t="s">
        <v>135</v>
      </c>
      <c r="BK827" s="148">
        <f>ROUND(I827*H827,2)</f>
        <v>0</v>
      </c>
      <c r="BL827" s="19" t="s">
        <v>223</v>
      </c>
      <c r="BM827" s="147" t="s">
        <v>1097</v>
      </c>
    </row>
    <row r="828" spans="1:65" s="2" customFormat="1" ht="7" customHeight="1">
      <c r="A828" s="31"/>
      <c r="B828" s="41"/>
      <c r="C828" s="42"/>
      <c r="D828" s="42"/>
      <c r="E828" s="42"/>
      <c r="F828" s="42"/>
      <c r="G828" s="42"/>
      <c r="H828" s="42"/>
      <c r="I828" s="42"/>
      <c r="J828" s="42"/>
      <c r="K828" s="42"/>
      <c r="L828" s="32"/>
      <c r="M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</row>
  </sheetData>
  <autoFilter ref="C96:K827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02"/>
  <sheetViews>
    <sheetView showGridLines="0" topLeftCell="A56" workbookViewId="0">
      <selection activeCell="I86" sqref="I86:I102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7" customHeight="1">
      <c r="L2" s="290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9" t="s">
        <v>86</v>
      </c>
    </row>
    <row r="3" spans="1:46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5" customHeight="1">
      <c r="B4" s="22"/>
      <c r="D4" s="23" t="s">
        <v>87</v>
      </c>
      <c r="L4" s="22"/>
      <c r="M4" s="88" t="s">
        <v>11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28" t="s">
        <v>15</v>
      </c>
      <c r="L6" s="22"/>
    </row>
    <row r="7" spans="1:46" s="1" customFormat="1" ht="16.5" customHeight="1">
      <c r="B7" s="22"/>
      <c r="E7" s="305" t="str">
        <f>'Rekapitulace stavby'!K6</f>
        <v>Zateplení BD ul. Květná st. p. č. 309 a 311, k.ú. Bruntál</v>
      </c>
      <c r="F7" s="306"/>
      <c r="G7" s="306"/>
      <c r="H7" s="306"/>
      <c r="L7" s="22"/>
    </row>
    <row r="8" spans="1:46" s="2" customFormat="1" ht="12" customHeight="1">
      <c r="A8" s="31"/>
      <c r="B8" s="32"/>
      <c r="C8" s="31"/>
      <c r="D8" s="28" t="s">
        <v>88</v>
      </c>
      <c r="E8" s="31"/>
      <c r="F8" s="31"/>
      <c r="G8" s="31"/>
      <c r="H8" s="31"/>
      <c r="I8" s="31"/>
      <c r="J8" s="31"/>
      <c r="K8" s="31"/>
      <c r="L8" s="8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78" t="s">
        <v>1101</v>
      </c>
      <c r="F9" s="304"/>
      <c r="G9" s="304"/>
      <c r="H9" s="304"/>
      <c r="I9" s="31"/>
      <c r="J9" s="31"/>
      <c r="K9" s="31"/>
      <c r="L9" s="8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8" t="s">
        <v>17</v>
      </c>
      <c r="E11" s="31"/>
      <c r="F11" s="26" t="s">
        <v>18</v>
      </c>
      <c r="G11" s="31"/>
      <c r="H11" s="31"/>
      <c r="I11" s="28" t="s">
        <v>19</v>
      </c>
      <c r="J11" s="26" t="s">
        <v>3</v>
      </c>
      <c r="K11" s="31"/>
      <c r="L11" s="8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21</v>
      </c>
      <c r="E12" s="31"/>
      <c r="F12" s="26" t="s">
        <v>22</v>
      </c>
      <c r="G12" s="31"/>
      <c r="H12" s="31"/>
      <c r="I12" s="28" t="s">
        <v>23</v>
      </c>
      <c r="J12" s="49" t="str">
        <f>'Rekapitulace stavby'!AN8</f>
        <v>24. 7. 2019</v>
      </c>
      <c r="K12" s="31"/>
      <c r="L12" s="8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8" t="s">
        <v>25</v>
      </c>
      <c r="E14" s="31"/>
      <c r="F14" s="31"/>
      <c r="G14" s="31"/>
      <c r="H14" s="31"/>
      <c r="I14" s="28" t="s">
        <v>26</v>
      </c>
      <c r="J14" s="26" t="s">
        <v>3</v>
      </c>
      <c r="K14" s="31"/>
      <c r="L14" s="8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6" t="s">
        <v>27</v>
      </c>
      <c r="F15" s="31"/>
      <c r="G15" s="31"/>
      <c r="H15" s="31"/>
      <c r="I15" s="28" t="s">
        <v>28</v>
      </c>
      <c r="J15" s="26" t="s">
        <v>3</v>
      </c>
      <c r="K15" s="31"/>
      <c r="L15" s="8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8" t="s">
        <v>29</v>
      </c>
      <c r="E17" s="31"/>
      <c r="F17" s="31"/>
      <c r="G17" s="31"/>
      <c r="H17" s="31"/>
      <c r="I17" s="28" t="s">
        <v>26</v>
      </c>
      <c r="J17" s="26" t="str">
        <f>'Rekapitulace stavby'!AN13</f>
        <v/>
      </c>
      <c r="K17" s="31"/>
      <c r="L17" s="8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87" t="str">
        <f>'Rekapitulace stavby'!E14</f>
        <v xml:space="preserve"> </v>
      </c>
      <c r="F18" s="287"/>
      <c r="G18" s="287"/>
      <c r="H18" s="287"/>
      <c r="I18" s="28" t="s">
        <v>28</v>
      </c>
      <c r="J18" s="26" t="str">
        <f>'Rekapitulace stavby'!AN14</f>
        <v/>
      </c>
      <c r="K18" s="31"/>
      <c r="L18" s="8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8" t="s">
        <v>31</v>
      </c>
      <c r="E20" s="31"/>
      <c r="F20" s="31"/>
      <c r="G20" s="31"/>
      <c r="H20" s="31"/>
      <c r="I20" s="28" t="s">
        <v>26</v>
      </c>
      <c r="J20" s="26" t="s">
        <v>3</v>
      </c>
      <c r="K20" s="31"/>
      <c r="L20" s="8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6" t="s">
        <v>32</v>
      </c>
      <c r="F21" s="31"/>
      <c r="G21" s="31"/>
      <c r="H21" s="31"/>
      <c r="I21" s="28" t="s">
        <v>28</v>
      </c>
      <c r="J21" s="26" t="s">
        <v>3</v>
      </c>
      <c r="K21" s="31"/>
      <c r="L21" s="8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8" t="s">
        <v>34</v>
      </c>
      <c r="E23" s="31"/>
      <c r="F23" s="31"/>
      <c r="G23" s="31"/>
      <c r="H23" s="31"/>
      <c r="I23" s="28" t="s">
        <v>26</v>
      </c>
      <c r="J23" s="26" t="str">
        <f>IF('Rekapitulace stavby'!AN19="","",'Rekapitulace stavby'!AN19)</f>
        <v/>
      </c>
      <c r="K23" s="31"/>
      <c r="L23" s="8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6" t="str">
        <f>IF('Rekapitulace stavby'!E20="","",'Rekapitulace stavby'!E20)</f>
        <v xml:space="preserve"> </v>
      </c>
      <c r="F24" s="31"/>
      <c r="G24" s="31"/>
      <c r="H24" s="31"/>
      <c r="I24" s="28" t="s">
        <v>28</v>
      </c>
      <c r="J24" s="26" t="str">
        <f>IF('Rekapitulace stavby'!AN20="","",'Rekapitulace stavby'!AN20)</f>
        <v/>
      </c>
      <c r="K24" s="31"/>
      <c r="L24" s="8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8" t="s">
        <v>35</v>
      </c>
      <c r="E26" s="31"/>
      <c r="F26" s="31"/>
      <c r="G26" s="31"/>
      <c r="H26" s="31"/>
      <c r="I26" s="31"/>
      <c r="J26" s="31"/>
      <c r="K26" s="31"/>
      <c r="L26" s="8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9.25" customHeight="1">
      <c r="A27" s="90"/>
      <c r="B27" s="91"/>
      <c r="C27" s="90"/>
      <c r="D27" s="90"/>
      <c r="E27" s="291" t="s">
        <v>36</v>
      </c>
      <c r="F27" s="291"/>
      <c r="G27" s="291"/>
      <c r="H27" s="291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3" t="s">
        <v>37</v>
      </c>
      <c r="E30" s="31"/>
      <c r="F30" s="31"/>
      <c r="G30" s="31"/>
      <c r="H30" s="31"/>
      <c r="I30" s="31"/>
      <c r="J30" s="65">
        <f>ROUND(J83, 2)</f>
        <v>0</v>
      </c>
      <c r="K30" s="31"/>
      <c r="L30" s="8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8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5" customHeight="1">
      <c r="A33" s="31"/>
      <c r="B33" s="32"/>
      <c r="C33" s="31"/>
      <c r="D33" s="94" t="s">
        <v>41</v>
      </c>
      <c r="E33" s="28" t="s">
        <v>42</v>
      </c>
      <c r="F33" s="95">
        <f>ROUND((SUM(BE83:BE101)),  2)</f>
        <v>0</v>
      </c>
      <c r="G33" s="31"/>
      <c r="H33" s="31"/>
      <c r="I33" s="96">
        <v>0.21</v>
      </c>
      <c r="J33" s="95">
        <f>ROUND(((SUM(BE83:BE101))*I33),  2)</f>
        <v>0</v>
      </c>
      <c r="K33" s="31"/>
      <c r="L33" s="8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customHeight="1">
      <c r="A34" s="31"/>
      <c r="B34" s="32"/>
      <c r="C34" s="31"/>
      <c r="D34" s="31"/>
      <c r="E34" s="28" t="s">
        <v>43</v>
      </c>
      <c r="F34" s="95">
        <f>ROUND((SUM(BF83:BF101)),  2)</f>
        <v>0</v>
      </c>
      <c r="G34" s="31"/>
      <c r="H34" s="31"/>
      <c r="I34" s="96">
        <v>0.15</v>
      </c>
      <c r="J34" s="95">
        <f>ROUND(((SUM(BF83:BF101))*I34),  2)</f>
        <v>0</v>
      </c>
      <c r="K34" s="31"/>
      <c r="L34" s="8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2"/>
      <c r="C35" s="31"/>
      <c r="D35" s="31"/>
      <c r="E35" s="28" t="s">
        <v>44</v>
      </c>
      <c r="F35" s="95">
        <f>ROUND((SUM(BG83:BG101)),  2)</f>
        <v>0</v>
      </c>
      <c r="G35" s="31"/>
      <c r="H35" s="31"/>
      <c r="I35" s="96">
        <v>0.21</v>
      </c>
      <c r="J35" s="95">
        <f>0</f>
        <v>0</v>
      </c>
      <c r="K35" s="31"/>
      <c r="L35" s="8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2"/>
      <c r="C36" s="31"/>
      <c r="D36" s="31"/>
      <c r="E36" s="28" t="s">
        <v>45</v>
      </c>
      <c r="F36" s="95">
        <f>ROUND((SUM(BH83:BH101)),  2)</f>
        <v>0</v>
      </c>
      <c r="G36" s="31"/>
      <c r="H36" s="31"/>
      <c r="I36" s="96">
        <v>0.15</v>
      </c>
      <c r="J36" s="95">
        <f>0</f>
        <v>0</v>
      </c>
      <c r="K36" s="31"/>
      <c r="L36" s="8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2"/>
      <c r="C37" s="31"/>
      <c r="D37" s="31"/>
      <c r="E37" s="28" t="s">
        <v>46</v>
      </c>
      <c r="F37" s="95">
        <f>ROUND((SUM(BI83:BI101)),  2)</f>
        <v>0</v>
      </c>
      <c r="G37" s="31"/>
      <c r="H37" s="31"/>
      <c r="I37" s="96">
        <v>0</v>
      </c>
      <c r="J37" s="95">
        <f>0</f>
        <v>0</v>
      </c>
      <c r="K37" s="31"/>
      <c r="L37" s="8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97"/>
      <c r="D39" s="98" t="s">
        <v>47</v>
      </c>
      <c r="E39" s="54"/>
      <c r="F39" s="54"/>
      <c r="G39" s="99" t="s">
        <v>48</v>
      </c>
      <c r="H39" s="100" t="s">
        <v>49</v>
      </c>
      <c r="I39" s="54"/>
      <c r="J39" s="101">
        <f>SUM(J30:J37)</f>
        <v>0</v>
      </c>
      <c r="K39" s="102"/>
      <c r="L39" s="8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3" t="s">
        <v>90</v>
      </c>
      <c r="D45" s="31"/>
      <c r="E45" s="31"/>
      <c r="F45" s="31"/>
      <c r="G45" s="31"/>
      <c r="H45" s="31"/>
      <c r="I45" s="31"/>
      <c r="J45" s="31"/>
      <c r="K45" s="31"/>
      <c r="L45" s="8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15</v>
      </c>
      <c r="D47" s="31"/>
      <c r="E47" s="31"/>
      <c r="F47" s="31"/>
      <c r="G47" s="31"/>
      <c r="H47" s="31"/>
      <c r="I47" s="31"/>
      <c r="J47" s="31"/>
      <c r="K47" s="31"/>
      <c r="L47" s="8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1"/>
      <c r="D48" s="31"/>
      <c r="E48" s="305" t="str">
        <f>E7</f>
        <v>Zateplení BD ul. Květná st. p. č. 309 a 311, k.ú. Bruntál</v>
      </c>
      <c r="F48" s="306"/>
      <c r="G48" s="306"/>
      <c r="H48" s="306"/>
      <c r="I48" s="31"/>
      <c r="J48" s="31"/>
      <c r="K48" s="31"/>
      <c r="L48" s="8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88</v>
      </c>
      <c r="D49" s="31"/>
      <c r="E49" s="31"/>
      <c r="F49" s="31"/>
      <c r="G49" s="31"/>
      <c r="H49" s="31"/>
      <c r="I49" s="31"/>
      <c r="J49" s="31"/>
      <c r="K49" s="31"/>
      <c r="L49" s="8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1"/>
      <c r="D50" s="31"/>
      <c r="E50" s="278" t="str">
        <f>E9</f>
        <v>VON - Vedlejší a ostatní náklady</v>
      </c>
      <c r="F50" s="304"/>
      <c r="G50" s="304"/>
      <c r="H50" s="304"/>
      <c r="I50" s="31"/>
      <c r="J50" s="31"/>
      <c r="K50" s="31"/>
      <c r="L50" s="8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21</v>
      </c>
      <c r="D52" s="31"/>
      <c r="E52" s="31"/>
      <c r="F52" s="26" t="str">
        <f>F12</f>
        <v>Květná 23, 25, Bruntál</v>
      </c>
      <c r="G52" s="31"/>
      <c r="H52" s="31"/>
      <c r="I52" s="28" t="s">
        <v>23</v>
      </c>
      <c r="J52" s="49" t="str">
        <f>IF(J12="","",J12)</f>
        <v>24. 7. 2019</v>
      </c>
      <c r="K52" s="31"/>
      <c r="L52" s="8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8" customHeight="1">
      <c r="A54" s="31"/>
      <c r="B54" s="32"/>
      <c r="C54" s="28" t="s">
        <v>25</v>
      </c>
      <c r="D54" s="31"/>
      <c r="E54" s="31"/>
      <c r="F54" s="26" t="str">
        <f>E15</f>
        <v>MÚ Bruntál</v>
      </c>
      <c r="G54" s="31"/>
      <c r="H54" s="31"/>
      <c r="I54" s="28" t="s">
        <v>31</v>
      </c>
      <c r="J54" s="29" t="str">
        <f>E21</f>
        <v>Ideaprojekt s.r.o., Bruntál</v>
      </c>
      <c r="K54" s="31"/>
      <c r="L54" s="8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5" customHeight="1">
      <c r="A55" s="31"/>
      <c r="B55" s="32"/>
      <c r="C55" s="28" t="s">
        <v>29</v>
      </c>
      <c r="D55" s="31"/>
      <c r="E55" s="31"/>
      <c r="F55" s="26" t="str">
        <f>IF(E18="","",E18)</f>
        <v xml:space="preserve"> </v>
      </c>
      <c r="G55" s="31"/>
      <c r="H55" s="31"/>
      <c r="I55" s="28" t="s">
        <v>34</v>
      </c>
      <c r="J55" s="29" t="str">
        <f>E24</f>
        <v xml:space="preserve"> </v>
      </c>
      <c r="K55" s="31"/>
      <c r="L55" s="8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4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3" t="s">
        <v>91</v>
      </c>
      <c r="D57" s="97"/>
      <c r="E57" s="97"/>
      <c r="F57" s="97"/>
      <c r="G57" s="97"/>
      <c r="H57" s="97"/>
      <c r="I57" s="97"/>
      <c r="J57" s="104" t="s">
        <v>92</v>
      </c>
      <c r="K57" s="97"/>
      <c r="L57" s="8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4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5" t="s">
        <v>69</v>
      </c>
      <c r="D59" s="31"/>
      <c r="E59" s="31"/>
      <c r="F59" s="31"/>
      <c r="G59" s="31"/>
      <c r="H59" s="31"/>
      <c r="I59" s="31"/>
      <c r="J59" s="65">
        <f>J83</f>
        <v>0</v>
      </c>
      <c r="K59" s="31"/>
      <c r="L59" s="8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9" t="s">
        <v>93</v>
      </c>
    </row>
    <row r="60" spans="1:47" s="9" customFormat="1" ht="25" customHeight="1">
      <c r="B60" s="106"/>
      <c r="D60" s="107" t="s">
        <v>1102</v>
      </c>
      <c r="E60" s="108"/>
      <c r="F60" s="108"/>
      <c r="G60" s="108"/>
      <c r="H60" s="108"/>
      <c r="I60" s="108"/>
      <c r="J60" s="109">
        <f>J84</f>
        <v>0</v>
      </c>
      <c r="L60" s="106"/>
    </row>
    <row r="61" spans="1:47" s="10" customFormat="1" ht="19.899999999999999" customHeight="1">
      <c r="B61" s="110"/>
      <c r="D61" s="111" t="s">
        <v>1103</v>
      </c>
      <c r="E61" s="112"/>
      <c r="F61" s="112"/>
      <c r="G61" s="112"/>
      <c r="H61" s="112"/>
      <c r="I61" s="112"/>
      <c r="J61" s="113">
        <f>J85</f>
        <v>0</v>
      </c>
      <c r="L61" s="110"/>
    </row>
    <row r="62" spans="1:47" s="10" customFormat="1" ht="19.899999999999999" customHeight="1">
      <c r="B62" s="110"/>
      <c r="D62" s="111" t="s">
        <v>1104</v>
      </c>
      <c r="E62" s="112"/>
      <c r="F62" s="112"/>
      <c r="G62" s="112"/>
      <c r="H62" s="112"/>
      <c r="I62" s="112"/>
      <c r="J62" s="113">
        <f>J87</f>
        <v>0</v>
      </c>
      <c r="L62" s="110"/>
    </row>
    <row r="63" spans="1:47" s="10" customFormat="1" ht="19.899999999999999" customHeight="1">
      <c r="B63" s="110"/>
      <c r="D63" s="111" t="s">
        <v>1105</v>
      </c>
      <c r="E63" s="112"/>
      <c r="F63" s="112"/>
      <c r="G63" s="112"/>
      <c r="H63" s="112"/>
      <c r="I63" s="112"/>
      <c r="J63" s="113">
        <f>J98</f>
        <v>0</v>
      </c>
      <c r="L63" s="110"/>
    </row>
    <row r="64" spans="1:47" s="2" customFormat="1" ht="21.75" customHeight="1">
      <c r="A64" s="31"/>
      <c r="B64" s="32"/>
      <c r="C64" s="31"/>
      <c r="D64" s="31"/>
      <c r="E64" s="31"/>
      <c r="F64" s="31"/>
      <c r="G64" s="31"/>
      <c r="H64" s="31"/>
      <c r="I64" s="31"/>
      <c r="J64" s="31"/>
      <c r="K64" s="31"/>
      <c r="L64" s="89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7" customHeight="1">
      <c r="A65" s="31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89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7" customHeight="1">
      <c r="A69" s="31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8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5" customHeight="1">
      <c r="A70" s="31"/>
      <c r="B70" s="32"/>
      <c r="C70" s="23" t="s">
        <v>112</v>
      </c>
      <c r="D70" s="31"/>
      <c r="E70" s="31"/>
      <c r="F70" s="31"/>
      <c r="G70" s="31"/>
      <c r="H70" s="31"/>
      <c r="I70" s="31"/>
      <c r="J70" s="31"/>
      <c r="K70" s="31"/>
      <c r="L70" s="8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7" customHeight="1">
      <c r="A71" s="31"/>
      <c r="B71" s="32"/>
      <c r="C71" s="31"/>
      <c r="D71" s="31"/>
      <c r="E71" s="31"/>
      <c r="F71" s="31"/>
      <c r="G71" s="31"/>
      <c r="H71" s="31"/>
      <c r="I71" s="31"/>
      <c r="J71" s="31"/>
      <c r="K71" s="31"/>
      <c r="L71" s="8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8" t="s">
        <v>15</v>
      </c>
      <c r="D72" s="31"/>
      <c r="E72" s="31"/>
      <c r="F72" s="31"/>
      <c r="G72" s="31"/>
      <c r="H72" s="31"/>
      <c r="I72" s="31"/>
      <c r="J72" s="31"/>
      <c r="K72" s="31"/>
      <c r="L72" s="8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1"/>
      <c r="D73" s="31"/>
      <c r="E73" s="305" t="str">
        <f>E7</f>
        <v>Zateplení BD ul. Květná st. p. č. 309 a 311, k.ú. Bruntál</v>
      </c>
      <c r="F73" s="306"/>
      <c r="G73" s="306"/>
      <c r="H73" s="306"/>
      <c r="I73" s="31"/>
      <c r="J73" s="31"/>
      <c r="K73" s="31"/>
      <c r="L73" s="8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8" t="s">
        <v>88</v>
      </c>
      <c r="D74" s="31"/>
      <c r="E74" s="31"/>
      <c r="F74" s="31"/>
      <c r="G74" s="31"/>
      <c r="H74" s="31"/>
      <c r="I74" s="31"/>
      <c r="J74" s="31"/>
      <c r="K74" s="31"/>
      <c r="L74" s="8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1"/>
      <c r="D75" s="31"/>
      <c r="E75" s="278" t="str">
        <f>E9</f>
        <v>VON - Vedlejší a ostatní náklady</v>
      </c>
      <c r="F75" s="304"/>
      <c r="G75" s="304"/>
      <c r="H75" s="304"/>
      <c r="I75" s="31"/>
      <c r="J75" s="31"/>
      <c r="K75" s="31"/>
      <c r="L75" s="8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7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8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8" t="s">
        <v>21</v>
      </c>
      <c r="D77" s="31"/>
      <c r="E77" s="31"/>
      <c r="F77" s="26" t="str">
        <f>F12</f>
        <v>Květná 23, 25, Bruntál</v>
      </c>
      <c r="G77" s="31"/>
      <c r="H77" s="31"/>
      <c r="I77" s="28" t="s">
        <v>23</v>
      </c>
      <c r="J77" s="49" t="str">
        <f>IF(J12="","",J12)</f>
        <v>24. 7. 2019</v>
      </c>
      <c r="K77" s="31"/>
      <c r="L77" s="8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7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8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8" customHeight="1">
      <c r="A79" s="31"/>
      <c r="B79" s="32"/>
      <c r="C79" s="28" t="s">
        <v>25</v>
      </c>
      <c r="D79" s="31"/>
      <c r="E79" s="31"/>
      <c r="F79" s="26" t="str">
        <f>E15</f>
        <v>MÚ Bruntál</v>
      </c>
      <c r="G79" s="31"/>
      <c r="H79" s="31"/>
      <c r="I79" s="28" t="s">
        <v>31</v>
      </c>
      <c r="J79" s="29" t="str">
        <f>E21</f>
        <v>Ideaprojekt s.r.o., Bruntál</v>
      </c>
      <c r="K79" s="31"/>
      <c r="L79" s="89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5" customHeight="1">
      <c r="A80" s="31"/>
      <c r="B80" s="32"/>
      <c r="C80" s="28" t="s">
        <v>29</v>
      </c>
      <c r="D80" s="31"/>
      <c r="E80" s="31"/>
      <c r="F80" s="26" t="str">
        <f>IF(E18="","",E18)</f>
        <v xml:space="preserve"> </v>
      </c>
      <c r="G80" s="31"/>
      <c r="H80" s="31"/>
      <c r="I80" s="28" t="s">
        <v>34</v>
      </c>
      <c r="J80" s="29" t="str">
        <f>E24</f>
        <v xml:space="preserve"> </v>
      </c>
      <c r="K80" s="31"/>
      <c r="L80" s="89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4" customHeight="1">
      <c r="A81" s="31"/>
      <c r="B81" s="32"/>
      <c r="C81" s="31"/>
      <c r="D81" s="31"/>
      <c r="E81" s="31"/>
      <c r="F81" s="31"/>
      <c r="G81" s="31"/>
      <c r="H81" s="31"/>
      <c r="I81" s="31"/>
      <c r="J81" s="31"/>
      <c r="K81" s="31"/>
      <c r="L81" s="89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1" customFormat="1" ht="29.25" customHeight="1">
      <c r="A82" s="114"/>
      <c r="B82" s="115"/>
      <c r="C82" s="116" t="s">
        <v>113</v>
      </c>
      <c r="D82" s="117" t="s">
        <v>56</v>
      </c>
      <c r="E82" s="117" t="s">
        <v>52</v>
      </c>
      <c r="F82" s="117" t="s">
        <v>53</v>
      </c>
      <c r="G82" s="117" t="s">
        <v>114</v>
      </c>
      <c r="H82" s="117" t="s">
        <v>115</v>
      </c>
      <c r="I82" s="117" t="s">
        <v>116</v>
      </c>
      <c r="J82" s="117" t="s">
        <v>92</v>
      </c>
      <c r="K82" s="118" t="s">
        <v>117</v>
      </c>
      <c r="L82" s="119"/>
      <c r="M82" s="56" t="s">
        <v>3</v>
      </c>
      <c r="N82" s="57" t="s">
        <v>41</v>
      </c>
      <c r="O82" s="57" t="s">
        <v>118</v>
      </c>
      <c r="P82" s="57" t="s">
        <v>119</v>
      </c>
      <c r="Q82" s="57" t="s">
        <v>120</v>
      </c>
      <c r="R82" s="57" t="s">
        <v>121</v>
      </c>
      <c r="S82" s="57" t="s">
        <v>122</v>
      </c>
      <c r="T82" s="58" t="s">
        <v>123</v>
      </c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</row>
    <row r="83" spans="1:65" s="2" customFormat="1" ht="22.9" customHeight="1">
      <c r="A83" s="31"/>
      <c r="B83" s="32"/>
      <c r="C83" s="63" t="s">
        <v>124</v>
      </c>
      <c r="D83" s="31"/>
      <c r="E83" s="31"/>
      <c r="F83" s="31"/>
      <c r="G83" s="31"/>
      <c r="H83" s="31"/>
      <c r="I83" s="31"/>
      <c r="J83" s="120">
        <f>BK83</f>
        <v>0</v>
      </c>
      <c r="K83" s="31"/>
      <c r="L83" s="32"/>
      <c r="M83" s="59"/>
      <c r="N83" s="50"/>
      <c r="O83" s="60"/>
      <c r="P83" s="121">
        <f>P84</f>
        <v>0</v>
      </c>
      <c r="Q83" s="60"/>
      <c r="R83" s="121">
        <f>R84</f>
        <v>0</v>
      </c>
      <c r="S83" s="60"/>
      <c r="T83" s="122">
        <f>T84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9" t="s">
        <v>70</v>
      </c>
      <c r="AU83" s="19" t="s">
        <v>93</v>
      </c>
      <c r="BK83" s="123">
        <f>BK84</f>
        <v>0</v>
      </c>
    </row>
    <row r="84" spans="1:65" s="12" customFormat="1" ht="25.9" customHeight="1">
      <c r="B84" s="124"/>
      <c r="D84" s="125" t="s">
        <v>70</v>
      </c>
      <c r="E84" s="126" t="s">
        <v>1106</v>
      </c>
      <c r="F84" s="126" t="s">
        <v>1107</v>
      </c>
      <c r="J84" s="127">
        <f>BK84</f>
        <v>0</v>
      </c>
      <c r="L84" s="124"/>
      <c r="M84" s="128"/>
      <c r="N84" s="129"/>
      <c r="O84" s="129"/>
      <c r="P84" s="130">
        <f>P85+P87+P98</f>
        <v>0</v>
      </c>
      <c r="Q84" s="129"/>
      <c r="R84" s="130">
        <f>R85+R87+R98</f>
        <v>0</v>
      </c>
      <c r="S84" s="129"/>
      <c r="T84" s="131">
        <f>T85+T87+T98</f>
        <v>0</v>
      </c>
      <c r="AR84" s="125" t="s">
        <v>157</v>
      </c>
      <c r="AT84" s="132" t="s">
        <v>70</v>
      </c>
      <c r="AU84" s="132" t="s">
        <v>71</v>
      </c>
      <c r="AY84" s="125" t="s">
        <v>127</v>
      </c>
      <c r="BK84" s="133">
        <f>BK85+BK87+BK98</f>
        <v>0</v>
      </c>
    </row>
    <row r="85" spans="1:65" s="12" customFormat="1" ht="22.9" customHeight="1">
      <c r="B85" s="124"/>
      <c r="D85" s="125" t="s">
        <v>70</v>
      </c>
      <c r="E85" s="134" t="s">
        <v>1108</v>
      </c>
      <c r="F85" s="134" t="s">
        <v>1109</v>
      </c>
      <c r="J85" s="135">
        <f>BK85</f>
        <v>0</v>
      </c>
      <c r="L85" s="124"/>
      <c r="M85" s="128"/>
      <c r="N85" s="129"/>
      <c r="O85" s="129"/>
      <c r="P85" s="130">
        <f>P86</f>
        <v>0</v>
      </c>
      <c r="Q85" s="129"/>
      <c r="R85" s="130">
        <f>R86</f>
        <v>0</v>
      </c>
      <c r="S85" s="129"/>
      <c r="T85" s="131">
        <f>T86</f>
        <v>0</v>
      </c>
      <c r="AR85" s="125" t="s">
        <v>157</v>
      </c>
      <c r="AT85" s="132" t="s">
        <v>70</v>
      </c>
      <c r="AU85" s="132" t="s">
        <v>79</v>
      </c>
      <c r="AY85" s="125" t="s">
        <v>127</v>
      </c>
      <c r="BK85" s="133">
        <f>BK86</f>
        <v>0</v>
      </c>
    </row>
    <row r="86" spans="1:65" s="2" customFormat="1" ht="16.5" customHeight="1">
      <c r="A86" s="31"/>
      <c r="B86" s="136"/>
      <c r="C86" s="137" t="s">
        <v>79</v>
      </c>
      <c r="D86" s="137" t="s">
        <v>129</v>
      </c>
      <c r="E86" s="138" t="s">
        <v>1110</v>
      </c>
      <c r="F86" s="139" t="s">
        <v>1111</v>
      </c>
      <c r="G86" s="140" t="s">
        <v>785</v>
      </c>
      <c r="H86" s="141">
        <v>1</v>
      </c>
      <c r="I86" s="142"/>
      <c r="J86" s="142">
        <f>ROUND(I86*H86,2)</f>
        <v>0</v>
      </c>
      <c r="K86" s="139" t="s">
        <v>133</v>
      </c>
      <c r="L86" s="32"/>
      <c r="M86" s="143" t="s">
        <v>3</v>
      </c>
      <c r="N86" s="144" t="s">
        <v>43</v>
      </c>
      <c r="O86" s="145">
        <v>0</v>
      </c>
      <c r="P86" s="145">
        <f>O86*H86</f>
        <v>0</v>
      </c>
      <c r="Q86" s="145">
        <v>0</v>
      </c>
      <c r="R86" s="145">
        <f>Q86*H86</f>
        <v>0</v>
      </c>
      <c r="S86" s="145">
        <v>0</v>
      </c>
      <c r="T86" s="146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47" t="s">
        <v>1112</v>
      </c>
      <c r="AT86" s="147" t="s">
        <v>129</v>
      </c>
      <c r="AU86" s="147" t="s">
        <v>135</v>
      </c>
      <c r="AY86" s="19" t="s">
        <v>127</v>
      </c>
      <c r="BE86" s="148">
        <f>IF(N86="základní",J86,0)</f>
        <v>0</v>
      </c>
      <c r="BF86" s="148">
        <f>IF(N86="snížená",J86,0)</f>
        <v>0</v>
      </c>
      <c r="BG86" s="148">
        <f>IF(N86="zákl. přenesená",J86,0)</f>
        <v>0</v>
      </c>
      <c r="BH86" s="148">
        <f>IF(N86="sníž. přenesená",J86,0)</f>
        <v>0</v>
      </c>
      <c r="BI86" s="148">
        <f>IF(N86="nulová",J86,0)</f>
        <v>0</v>
      </c>
      <c r="BJ86" s="19" t="s">
        <v>135</v>
      </c>
      <c r="BK86" s="148">
        <f>ROUND(I86*H86,2)</f>
        <v>0</v>
      </c>
      <c r="BL86" s="19" t="s">
        <v>1112</v>
      </c>
      <c r="BM86" s="147" t="s">
        <v>1113</v>
      </c>
    </row>
    <row r="87" spans="1:65" s="12" customFormat="1" ht="22.9" customHeight="1">
      <c r="B87" s="124"/>
      <c r="D87" s="125" t="s">
        <v>70</v>
      </c>
      <c r="E87" s="134" t="s">
        <v>1114</v>
      </c>
      <c r="F87" s="134" t="s">
        <v>1115</v>
      </c>
      <c r="J87" s="135">
        <f>BK87</f>
        <v>0</v>
      </c>
      <c r="L87" s="124"/>
      <c r="M87" s="128"/>
      <c r="N87" s="129"/>
      <c r="O87" s="129"/>
      <c r="P87" s="130">
        <f>SUM(P88:P97)</f>
        <v>0</v>
      </c>
      <c r="Q87" s="129"/>
      <c r="R87" s="130">
        <f>SUM(R88:R97)</f>
        <v>0</v>
      </c>
      <c r="S87" s="129"/>
      <c r="T87" s="131">
        <f>SUM(T88:T97)</f>
        <v>0</v>
      </c>
      <c r="AR87" s="125" t="s">
        <v>157</v>
      </c>
      <c r="AT87" s="132" t="s">
        <v>70</v>
      </c>
      <c r="AU87" s="132" t="s">
        <v>79</v>
      </c>
      <c r="AY87" s="125" t="s">
        <v>127</v>
      </c>
      <c r="BK87" s="133">
        <f>SUM(BK88:BK97)</f>
        <v>0</v>
      </c>
    </row>
    <row r="88" spans="1:65" s="2" customFormat="1" ht="16.5" customHeight="1">
      <c r="A88" s="31"/>
      <c r="B88" s="136"/>
      <c r="C88" s="137" t="s">
        <v>135</v>
      </c>
      <c r="D88" s="137" t="s">
        <v>129</v>
      </c>
      <c r="E88" s="138" t="s">
        <v>1116</v>
      </c>
      <c r="F88" s="139" t="s">
        <v>1117</v>
      </c>
      <c r="G88" s="140" t="s">
        <v>785</v>
      </c>
      <c r="H88" s="141">
        <v>1</v>
      </c>
      <c r="I88" s="142"/>
      <c r="J88" s="142">
        <f>ROUND(I88*H88,2)</f>
        <v>0</v>
      </c>
      <c r="K88" s="139" t="s">
        <v>133</v>
      </c>
      <c r="L88" s="32"/>
      <c r="M88" s="143" t="s">
        <v>3</v>
      </c>
      <c r="N88" s="144" t="s">
        <v>43</v>
      </c>
      <c r="O88" s="145">
        <v>0</v>
      </c>
      <c r="P88" s="145">
        <f>O88*H88</f>
        <v>0</v>
      </c>
      <c r="Q88" s="145">
        <v>0</v>
      </c>
      <c r="R88" s="145">
        <f>Q88*H88</f>
        <v>0</v>
      </c>
      <c r="S88" s="145">
        <v>0</v>
      </c>
      <c r="T88" s="146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7" t="s">
        <v>1112</v>
      </c>
      <c r="AT88" s="147" t="s">
        <v>129</v>
      </c>
      <c r="AU88" s="147" t="s">
        <v>135</v>
      </c>
      <c r="AY88" s="19" t="s">
        <v>127</v>
      </c>
      <c r="BE88" s="148">
        <f>IF(N88="základní",J88,0)</f>
        <v>0</v>
      </c>
      <c r="BF88" s="148">
        <f>IF(N88="snížená",J88,0)</f>
        <v>0</v>
      </c>
      <c r="BG88" s="148">
        <f>IF(N88="zákl. přenesená",J88,0)</f>
        <v>0</v>
      </c>
      <c r="BH88" s="148">
        <f>IF(N88="sníž. přenesená",J88,0)</f>
        <v>0</v>
      </c>
      <c r="BI88" s="148">
        <f>IF(N88="nulová",J88,0)</f>
        <v>0</v>
      </c>
      <c r="BJ88" s="19" t="s">
        <v>135</v>
      </c>
      <c r="BK88" s="148">
        <f>ROUND(I88*H88,2)</f>
        <v>0</v>
      </c>
      <c r="BL88" s="19" t="s">
        <v>1112</v>
      </c>
      <c r="BM88" s="147" t="s">
        <v>1118</v>
      </c>
    </row>
    <row r="89" spans="1:65" s="13" customFormat="1">
      <c r="B89" s="149"/>
      <c r="D89" s="150" t="s">
        <v>137</v>
      </c>
      <c r="E89" s="151" t="s">
        <v>3</v>
      </c>
      <c r="F89" s="152" t="s">
        <v>1119</v>
      </c>
      <c r="H89" s="151" t="s">
        <v>3</v>
      </c>
      <c r="L89" s="149"/>
      <c r="M89" s="153"/>
      <c r="N89" s="154"/>
      <c r="O89" s="154"/>
      <c r="P89" s="154"/>
      <c r="Q89" s="154"/>
      <c r="R89" s="154"/>
      <c r="S89" s="154"/>
      <c r="T89" s="155"/>
      <c r="AT89" s="151" t="s">
        <v>137</v>
      </c>
      <c r="AU89" s="151" t="s">
        <v>135</v>
      </c>
      <c r="AV89" s="13" t="s">
        <v>79</v>
      </c>
      <c r="AW89" s="13" t="s">
        <v>33</v>
      </c>
      <c r="AX89" s="13" t="s">
        <v>71</v>
      </c>
      <c r="AY89" s="151" t="s">
        <v>127</v>
      </c>
    </row>
    <row r="90" spans="1:65" s="13" customFormat="1">
      <c r="B90" s="149"/>
      <c r="D90" s="150" t="s">
        <v>137</v>
      </c>
      <c r="E90" s="151" t="s">
        <v>3</v>
      </c>
      <c r="F90" s="152" t="s">
        <v>1120</v>
      </c>
      <c r="H90" s="151" t="s">
        <v>3</v>
      </c>
      <c r="L90" s="149"/>
      <c r="M90" s="153"/>
      <c r="N90" s="154"/>
      <c r="O90" s="154"/>
      <c r="P90" s="154"/>
      <c r="Q90" s="154"/>
      <c r="R90" s="154"/>
      <c r="S90" s="154"/>
      <c r="T90" s="155"/>
      <c r="AT90" s="151" t="s">
        <v>137</v>
      </c>
      <c r="AU90" s="151" t="s">
        <v>135</v>
      </c>
      <c r="AV90" s="13" t="s">
        <v>79</v>
      </c>
      <c r="AW90" s="13" t="s">
        <v>33</v>
      </c>
      <c r="AX90" s="13" t="s">
        <v>71</v>
      </c>
      <c r="AY90" s="151" t="s">
        <v>127</v>
      </c>
    </row>
    <row r="91" spans="1:65" s="13" customFormat="1" ht="20">
      <c r="B91" s="149"/>
      <c r="D91" s="150" t="s">
        <v>137</v>
      </c>
      <c r="E91" s="151" t="s">
        <v>3</v>
      </c>
      <c r="F91" s="152" t="s">
        <v>1121</v>
      </c>
      <c r="H91" s="151" t="s">
        <v>3</v>
      </c>
      <c r="L91" s="149"/>
      <c r="M91" s="153"/>
      <c r="N91" s="154"/>
      <c r="O91" s="154"/>
      <c r="P91" s="154"/>
      <c r="Q91" s="154"/>
      <c r="R91" s="154"/>
      <c r="S91" s="154"/>
      <c r="T91" s="155"/>
      <c r="AT91" s="151" t="s">
        <v>137</v>
      </c>
      <c r="AU91" s="151" t="s">
        <v>135</v>
      </c>
      <c r="AV91" s="13" t="s">
        <v>79</v>
      </c>
      <c r="AW91" s="13" t="s">
        <v>33</v>
      </c>
      <c r="AX91" s="13" t="s">
        <v>71</v>
      </c>
      <c r="AY91" s="151" t="s">
        <v>127</v>
      </c>
    </row>
    <row r="92" spans="1:65" s="13" customFormat="1">
      <c r="B92" s="149"/>
      <c r="D92" s="150" t="s">
        <v>137</v>
      </c>
      <c r="E92" s="151" t="s">
        <v>3</v>
      </c>
      <c r="F92" s="152" t="s">
        <v>1122</v>
      </c>
      <c r="H92" s="151" t="s">
        <v>3</v>
      </c>
      <c r="L92" s="149"/>
      <c r="M92" s="153"/>
      <c r="N92" s="154"/>
      <c r="O92" s="154"/>
      <c r="P92" s="154"/>
      <c r="Q92" s="154"/>
      <c r="R92" s="154"/>
      <c r="S92" s="154"/>
      <c r="T92" s="155"/>
      <c r="AT92" s="151" t="s">
        <v>137</v>
      </c>
      <c r="AU92" s="151" t="s">
        <v>135</v>
      </c>
      <c r="AV92" s="13" t="s">
        <v>79</v>
      </c>
      <c r="AW92" s="13" t="s">
        <v>33</v>
      </c>
      <c r="AX92" s="13" t="s">
        <v>71</v>
      </c>
      <c r="AY92" s="151" t="s">
        <v>127</v>
      </c>
    </row>
    <row r="93" spans="1:65" s="13" customFormat="1">
      <c r="B93" s="149"/>
      <c r="D93" s="150" t="s">
        <v>137</v>
      </c>
      <c r="E93" s="151" t="s">
        <v>3</v>
      </c>
      <c r="F93" s="152" t="s">
        <v>1123</v>
      </c>
      <c r="H93" s="151" t="s">
        <v>3</v>
      </c>
      <c r="L93" s="149"/>
      <c r="M93" s="153"/>
      <c r="N93" s="154"/>
      <c r="O93" s="154"/>
      <c r="P93" s="154"/>
      <c r="Q93" s="154"/>
      <c r="R93" s="154"/>
      <c r="S93" s="154"/>
      <c r="T93" s="155"/>
      <c r="AT93" s="151" t="s">
        <v>137</v>
      </c>
      <c r="AU93" s="151" t="s">
        <v>135</v>
      </c>
      <c r="AV93" s="13" t="s">
        <v>79</v>
      </c>
      <c r="AW93" s="13" t="s">
        <v>33</v>
      </c>
      <c r="AX93" s="13" t="s">
        <v>71</v>
      </c>
      <c r="AY93" s="151" t="s">
        <v>127</v>
      </c>
    </row>
    <row r="94" spans="1:65" s="14" customFormat="1">
      <c r="B94" s="156"/>
      <c r="D94" s="150" t="s">
        <v>137</v>
      </c>
      <c r="E94" s="157" t="s">
        <v>3</v>
      </c>
      <c r="F94" s="158" t="s">
        <v>1124</v>
      </c>
      <c r="H94" s="159">
        <v>1</v>
      </c>
      <c r="L94" s="156"/>
      <c r="M94" s="160"/>
      <c r="N94" s="161"/>
      <c r="O94" s="161"/>
      <c r="P94" s="161"/>
      <c r="Q94" s="161"/>
      <c r="R94" s="161"/>
      <c r="S94" s="161"/>
      <c r="T94" s="162"/>
      <c r="AT94" s="157" t="s">
        <v>137</v>
      </c>
      <c r="AU94" s="157" t="s">
        <v>135</v>
      </c>
      <c r="AV94" s="14" t="s">
        <v>135</v>
      </c>
      <c r="AW94" s="14" t="s">
        <v>33</v>
      </c>
      <c r="AX94" s="14" t="s">
        <v>79</v>
      </c>
      <c r="AY94" s="157" t="s">
        <v>127</v>
      </c>
    </row>
    <row r="95" spans="1:65" s="2" customFormat="1" ht="16.5" customHeight="1">
      <c r="A95" s="31"/>
      <c r="B95" s="136"/>
      <c r="C95" s="137" t="s">
        <v>150</v>
      </c>
      <c r="D95" s="137" t="s">
        <v>129</v>
      </c>
      <c r="E95" s="138" t="s">
        <v>1125</v>
      </c>
      <c r="F95" s="139" t="s">
        <v>1126</v>
      </c>
      <c r="G95" s="140" t="s">
        <v>785</v>
      </c>
      <c r="H95" s="141">
        <v>1</v>
      </c>
      <c r="I95" s="142"/>
      <c r="J95" s="142">
        <f>ROUND(I95*H95,2)</f>
        <v>0</v>
      </c>
      <c r="K95" s="139" t="s">
        <v>133</v>
      </c>
      <c r="L95" s="32"/>
      <c r="M95" s="143" t="s">
        <v>3</v>
      </c>
      <c r="N95" s="144" t="s">
        <v>43</v>
      </c>
      <c r="O95" s="145">
        <v>0</v>
      </c>
      <c r="P95" s="145">
        <f>O95*H95</f>
        <v>0</v>
      </c>
      <c r="Q95" s="145">
        <v>0</v>
      </c>
      <c r="R95" s="145">
        <f>Q95*H95</f>
        <v>0</v>
      </c>
      <c r="S95" s="145">
        <v>0</v>
      </c>
      <c r="T95" s="146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47" t="s">
        <v>1112</v>
      </c>
      <c r="AT95" s="147" t="s">
        <v>129</v>
      </c>
      <c r="AU95" s="147" t="s">
        <v>135</v>
      </c>
      <c r="AY95" s="19" t="s">
        <v>127</v>
      </c>
      <c r="BE95" s="148">
        <f>IF(N95="základní",J95,0)</f>
        <v>0</v>
      </c>
      <c r="BF95" s="148">
        <f>IF(N95="snížená",J95,0)</f>
        <v>0</v>
      </c>
      <c r="BG95" s="148">
        <f>IF(N95="zákl. přenesená",J95,0)</f>
        <v>0</v>
      </c>
      <c r="BH95" s="148">
        <f>IF(N95="sníž. přenesená",J95,0)</f>
        <v>0</v>
      </c>
      <c r="BI95" s="148">
        <f>IF(N95="nulová",J95,0)</f>
        <v>0</v>
      </c>
      <c r="BJ95" s="19" t="s">
        <v>135</v>
      </c>
      <c r="BK95" s="148">
        <f>ROUND(I95*H95,2)</f>
        <v>0</v>
      </c>
      <c r="BL95" s="19" t="s">
        <v>1112</v>
      </c>
      <c r="BM95" s="147" t="s">
        <v>1127</v>
      </c>
    </row>
    <row r="96" spans="1:65" s="13" customFormat="1">
      <c r="B96" s="149"/>
      <c r="D96" s="150" t="s">
        <v>137</v>
      </c>
      <c r="E96" s="151" t="s">
        <v>3</v>
      </c>
      <c r="F96" s="152" t="s">
        <v>1128</v>
      </c>
      <c r="H96" s="151" t="s">
        <v>3</v>
      </c>
      <c r="L96" s="149"/>
      <c r="M96" s="153"/>
      <c r="N96" s="154"/>
      <c r="O96" s="154"/>
      <c r="P96" s="154"/>
      <c r="Q96" s="154"/>
      <c r="R96" s="154"/>
      <c r="S96" s="154"/>
      <c r="T96" s="155"/>
      <c r="AT96" s="151" t="s">
        <v>137</v>
      </c>
      <c r="AU96" s="151" t="s">
        <v>135</v>
      </c>
      <c r="AV96" s="13" t="s">
        <v>79</v>
      </c>
      <c r="AW96" s="13" t="s">
        <v>33</v>
      </c>
      <c r="AX96" s="13" t="s">
        <v>71</v>
      </c>
      <c r="AY96" s="151" t="s">
        <v>127</v>
      </c>
    </row>
    <row r="97" spans="1:65" s="14" customFormat="1">
      <c r="B97" s="156"/>
      <c r="D97" s="150" t="s">
        <v>137</v>
      </c>
      <c r="E97" s="157" t="s">
        <v>3</v>
      </c>
      <c r="F97" s="158" t="s">
        <v>79</v>
      </c>
      <c r="H97" s="159">
        <v>1</v>
      </c>
      <c r="L97" s="156"/>
      <c r="M97" s="160"/>
      <c r="N97" s="161"/>
      <c r="O97" s="161"/>
      <c r="P97" s="161"/>
      <c r="Q97" s="161"/>
      <c r="R97" s="161"/>
      <c r="S97" s="161"/>
      <c r="T97" s="162"/>
      <c r="AT97" s="157" t="s">
        <v>137</v>
      </c>
      <c r="AU97" s="157" t="s">
        <v>135</v>
      </c>
      <c r="AV97" s="14" t="s">
        <v>135</v>
      </c>
      <c r="AW97" s="14" t="s">
        <v>33</v>
      </c>
      <c r="AX97" s="14" t="s">
        <v>79</v>
      </c>
      <c r="AY97" s="157" t="s">
        <v>127</v>
      </c>
    </row>
    <row r="98" spans="1:65" s="12" customFormat="1" ht="22.9" customHeight="1">
      <c r="B98" s="124"/>
      <c r="D98" s="125" t="s">
        <v>70</v>
      </c>
      <c r="E98" s="134" t="s">
        <v>1129</v>
      </c>
      <c r="F98" s="134" t="s">
        <v>1130</v>
      </c>
      <c r="J98" s="135">
        <f>BK98</f>
        <v>0</v>
      </c>
      <c r="L98" s="124"/>
      <c r="M98" s="128"/>
      <c r="N98" s="129"/>
      <c r="O98" s="129"/>
      <c r="P98" s="130">
        <f>SUM(P99:P101)</f>
        <v>0</v>
      </c>
      <c r="Q98" s="129"/>
      <c r="R98" s="130">
        <f>SUM(R99:R101)</f>
        <v>0</v>
      </c>
      <c r="S98" s="129"/>
      <c r="T98" s="131">
        <f>SUM(T99:T101)</f>
        <v>0</v>
      </c>
      <c r="AR98" s="125" t="s">
        <v>157</v>
      </c>
      <c r="AT98" s="132" t="s">
        <v>70</v>
      </c>
      <c r="AU98" s="132" t="s">
        <v>79</v>
      </c>
      <c r="AY98" s="125" t="s">
        <v>127</v>
      </c>
      <c r="BK98" s="133">
        <f>SUM(BK99:BK101)</f>
        <v>0</v>
      </c>
    </row>
    <row r="99" spans="1:65" s="2" customFormat="1" ht="16.5" customHeight="1">
      <c r="A99" s="31"/>
      <c r="B99" s="136"/>
      <c r="C99" s="137" t="s">
        <v>134</v>
      </c>
      <c r="D99" s="137" t="s">
        <v>129</v>
      </c>
      <c r="E99" s="138" t="s">
        <v>1131</v>
      </c>
      <c r="F99" s="139" t="s">
        <v>1132</v>
      </c>
      <c r="G99" s="140" t="s">
        <v>785</v>
      </c>
      <c r="H99" s="141">
        <v>1</v>
      </c>
      <c r="I99" s="142"/>
      <c r="J99" s="142">
        <f>ROUND(I99*H99,2)</f>
        <v>0</v>
      </c>
      <c r="K99" s="139" t="s">
        <v>133</v>
      </c>
      <c r="L99" s="32"/>
      <c r="M99" s="143" t="s">
        <v>3</v>
      </c>
      <c r="N99" s="144" t="s">
        <v>43</v>
      </c>
      <c r="O99" s="145">
        <v>0</v>
      </c>
      <c r="P99" s="145">
        <f>O99*H99</f>
        <v>0</v>
      </c>
      <c r="Q99" s="145">
        <v>0</v>
      </c>
      <c r="R99" s="145">
        <f>Q99*H99</f>
        <v>0</v>
      </c>
      <c r="S99" s="145">
        <v>0</v>
      </c>
      <c r="T99" s="146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47" t="s">
        <v>1112</v>
      </c>
      <c r="AT99" s="147" t="s">
        <v>129</v>
      </c>
      <c r="AU99" s="147" t="s">
        <v>135</v>
      </c>
      <c r="AY99" s="19" t="s">
        <v>127</v>
      </c>
      <c r="BE99" s="148">
        <f>IF(N99="základní",J99,0)</f>
        <v>0</v>
      </c>
      <c r="BF99" s="148">
        <f>IF(N99="snížená",J99,0)</f>
        <v>0</v>
      </c>
      <c r="BG99" s="148">
        <f>IF(N99="zákl. přenesená",J99,0)</f>
        <v>0</v>
      </c>
      <c r="BH99" s="148">
        <f>IF(N99="sníž. přenesená",J99,0)</f>
        <v>0</v>
      </c>
      <c r="BI99" s="148">
        <f>IF(N99="nulová",J99,0)</f>
        <v>0</v>
      </c>
      <c r="BJ99" s="19" t="s">
        <v>135</v>
      </c>
      <c r="BK99" s="148">
        <f>ROUND(I99*H99,2)</f>
        <v>0</v>
      </c>
      <c r="BL99" s="19" t="s">
        <v>1112</v>
      </c>
      <c r="BM99" s="147" t="s">
        <v>1133</v>
      </c>
    </row>
    <row r="100" spans="1:65" s="13" customFormat="1">
      <c r="B100" s="149"/>
      <c r="D100" s="150" t="s">
        <v>137</v>
      </c>
      <c r="E100" s="151" t="s">
        <v>3</v>
      </c>
      <c r="F100" s="152" t="s">
        <v>1134</v>
      </c>
      <c r="H100" s="151" t="s">
        <v>3</v>
      </c>
      <c r="L100" s="149"/>
      <c r="M100" s="153"/>
      <c r="N100" s="154"/>
      <c r="O100" s="154"/>
      <c r="P100" s="154"/>
      <c r="Q100" s="154"/>
      <c r="R100" s="154"/>
      <c r="S100" s="154"/>
      <c r="T100" s="155"/>
      <c r="AT100" s="151" t="s">
        <v>137</v>
      </c>
      <c r="AU100" s="151" t="s">
        <v>135</v>
      </c>
      <c r="AV100" s="13" t="s">
        <v>79</v>
      </c>
      <c r="AW100" s="13" t="s">
        <v>33</v>
      </c>
      <c r="AX100" s="13" t="s">
        <v>71</v>
      </c>
      <c r="AY100" s="151" t="s">
        <v>127</v>
      </c>
    </row>
    <row r="101" spans="1:65" s="14" customFormat="1">
      <c r="B101" s="156"/>
      <c r="D101" s="150" t="s">
        <v>137</v>
      </c>
      <c r="E101" s="157" t="s">
        <v>3</v>
      </c>
      <c r="F101" s="158" t="s">
        <v>1124</v>
      </c>
      <c r="H101" s="159">
        <v>1</v>
      </c>
      <c r="L101" s="156"/>
      <c r="M101" s="190"/>
      <c r="N101" s="191"/>
      <c r="O101" s="191"/>
      <c r="P101" s="191"/>
      <c r="Q101" s="191"/>
      <c r="R101" s="191"/>
      <c r="S101" s="191"/>
      <c r="T101" s="192"/>
      <c r="AT101" s="157" t="s">
        <v>137</v>
      </c>
      <c r="AU101" s="157" t="s">
        <v>135</v>
      </c>
      <c r="AV101" s="14" t="s">
        <v>135</v>
      </c>
      <c r="AW101" s="14" t="s">
        <v>33</v>
      </c>
      <c r="AX101" s="14" t="s">
        <v>79</v>
      </c>
      <c r="AY101" s="157" t="s">
        <v>127</v>
      </c>
    </row>
    <row r="102" spans="1:65" s="2" customFormat="1" ht="7" customHeight="1">
      <c r="A102" s="31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2"/>
      <c r="M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</sheetData>
  <autoFilter ref="C82:K10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09375" style="193" customWidth="1"/>
    <col min="7" max="7" width="5" style="193" customWidth="1"/>
    <col min="8" max="8" width="77.77734375" style="193" customWidth="1"/>
    <col min="9" max="10" width="20" style="193" customWidth="1"/>
    <col min="11" max="11" width="1.6640625" style="193" customWidth="1"/>
  </cols>
  <sheetData>
    <row r="1" spans="2:11" s="1" customFormat="1" ht="37.5" customHeight="1"/>
    <row r="2" spans="2:11" s="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7" customFormat="1" ht="45" customHeight="1">
      <c r="B3" s="197"/>
      <c r="C3" s="307" t="s">
        <v>1135</v>
      </c>
      <c r="D3" s="307"/>
      <c r="E3" s="307"/>
      <c r="F3" s="307"/>
      <c r="G3" s="307"/>
      <c r="H3" s="307"/>
      <c r="I3" s="307"/>
      <c r="J3" s="307"/>
      <c r="K3" s="198"/>
    </row>
    <row r="4" spans="2:11" s="1" customFormat="1" ht="25.5" customHeight="1">
      <c r="B4" s="199"/>
      <c r="C4" s="309" t="s">
        <v>1136</v>
      </c>
      <c r="D4" s="309"/>
      <c r="E4" s="309"/>
      <c r="F4" s="309"/>
      <c r="G4" s="309"/>
      <c r="H4" s="309"/>
      <c r="I4" s="309"/>
      <c r="J4" s="309"/>
      <c r="K4" s="200"/>
    </row>
    <row r="5" spans="2:11" s="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s="1" customFormat="1" ht="15" customHeight="1">
      <c r="B6" s="199"/>
      <c r="C6" s="308" t="s">
        <v>1137</v>
      </c>
      <c r="D6" s="308"/>
      <c r="E6" s="308"/>
      <c r="F6" s="308"/>
      <c r="G6" s="308"/>
      <c r="H6" s="308"/>
      <c r="I6" s="308"/>
      <c r="J6" s="308"/>
      <c r="K6" s="200"/>
    </row>
    <row r="7" spans="2:11" s="1" customFormat="1" ht="15" customHeight="1">
      <c r="B7" s="203"/>
      <c r="C7" s="308" t="s">
        <v>1138</v>
      </c>
      <c r="D7" s="308"/>
      <c r="E7" s="308"/>
      <c r="F7" s="308"/>
      <c r="G7" s="308"/>
      <c r="H7" s="308"/>
      <c r="I7" s="308"/>
      <c r="J7" s="308"/>
      <c r="K7" s="200"/>
    </row>
    <row r="8" spans="2:11" s="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s="1" customFormat="1" ht="15" customHeight="1">
      <c r="B9" s="203"/>
      <c r="C9" s="308" t="s">
        <v>1139</v>
      </c>
      <c r="D9" s="308"/>
      <c r="E9" s="308"/>
      <c r="F9" s="308"/>
      <c r="G9" s="308"/>
      <c r="H9" s="308"/>
      <c r="I9" s="308"/>
      <c r="J9" s="308"/>
      <c r="K9" s="200"/>
    </row>
    <row r="10" spans="2:11" s="1" customFormat="1" ht="15" customHeight="1">
      <c r="B10" s="203"/>
      <c r="C10" s="202"/>
      <c r="D10" s="308" t="s">
        <v>1140</v>
      </c>
      <c r="E10" s="308"/>
      <c r="F10" s="308"/>
      <c r="G10" s="308"/>
      <c r="H10" s="308"/>
      <c r="I10" s="308"/>
      <c r="J10" s="308"/>
      <c r="K10" s="200"/>
    </row>
    <row r="11" spans="2:11" s="1" customFormat="1" ht="15" customHeight="1">
      <c r="B11" s="203"/>
      <c r="C11" s="204"/>
      <c r="D11" s="308" t="s">
        <v>1141</v>
      </c>
      <c r="E11" s="308"/>
      <c r="F11" s="308"/>
      <c r="G11" s="308"/>
      <c r="H11" s="308"/>
      <c r="I11" s="308"/>
      <c r="J11" s="308"/>
      <c r="K11" s="200"/>
    </row>
    <row r="12" spans="2:11" s="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s="1" customFormat="1" ht="15" customHeight="1">
      <c r="B13" s="203"/>
      <c r="C13" s="204"/>
      <c r="D13" s="205" t="s">
        <v>1142</v>
      </c>
      <c r="E13" s="202"/>
      <c r="F13" s="202"/>
      <c r="G13" s="202"/>
      <c r="H13" s="202"/>
      <c r="I13" s="202"/>
      <c r="J13" s="202"/>
      <c r="K13" s="200"/>
    </row>
    <row r="14" spans="2:11" s="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s="1" customFormat="1" ht="15" customHeight="1">
      <c r="B15" s="203"/>
      <c r="C15" s="204"/>
      <c r="D15" s="308" t="s">
        <v>1143</v>
      </c>
      <c r="E15" s="308"/>
      <c r="F15" s="308"/>
      <c r="G15" s="308"/>
      <c r="H15" s="308"/>
      <c r="I15" s="308"/>
      <c r="J15" s="308"/>
      <c r="K15" s="200"/>
    </row>
    <row r="16" spans="2:11" s="1" customFormat="1" ht="15" customHeight="1">
      <c r="B16" s="203"/>
      <c r="C16" s="204"/>
      <c r="D16" s="308" t="s">
        <v>1144</v>
      </c>
      <c r="E16" s="308"/>
      <c r="F16" s="308"/>
      <c r="G16" s="308"/>
      <c r="H16" s="308"/>
      <c r="I16" s="308"/>
      <c r="J16" s="308"/>
      <c r="K16" s="200"/>
    </row>
    <row r="17" spans="2:11" s="1" customFormat="1" ht="15" customHeight="1">
      <c r="B17" s="203"/>
      <c r="C17" s="204"/>
      <c r="D17" s="308" t="s">
        <v>1145</v>
      </c>
      <c r="E17" s="308"/>
      <c r="F17" s="308"/>
      <c r="G17" s="308"/>
      <c r="H17" s="308"/>
      <c r="I17" s="308"/>
      <c r="J17" s="308"/>
      <c r="K17" s="200"/>
    </row>
    <row r="18" spans="2:11" s="1" customFormat="1" ht="15" customHeight="1">
      <c r="B18" s="203"/>
      <c r="C18" s="204"/>
      <c r="D18" s="204"/>
      <c r="E18" s="206" t="s">
        <v>78</v>
      </c>
      <c r="F18" s="308" t="s">
        <v>1146</v>
      </c>
      <c r="G18" s="308"/>
      <c r="H18" s="308"/>
      <c r="I18" s="308"/>
      <c r="J18" s="308"/>
      <c r="K18" s="200"/>
    </row>
    <row r="19" spans="2:11" s="1" customFormat="1" ht="15" customHeight="1">
      <c r="B19" s="203"/>
      <c r="C19" s="204"/>
      <c r="D19" s="204"/>
      <c r="E19" s="206" t="s">
        <v>1147</v>
      </c>
      <c r="F19" s="308" t="s">
        <v>1148</v>
      </c>
      <c r="G19" s="308"/>
      <c r="H19" s="308"/>
      <c r="I19" s="308"/>
      <c r="J19" s="308"/>
      <c r="K19" s="200"/>
    </row>
    <row r="20" spans="2:11" s="1" customFormat="1" ht="15" customHeight="1">
      <c r="B20" s="203"/>
      <c r="C20" s="204"/>
      <c r="D20" s="204"/>
      <c r="E20" s="206" t="s">
        <v>1149</v>
      </c>
      <c r="F20" s="308" t="s">
        <v>1150</v>
      </c>
      <c r="G20" s="308"/>
      <c r="H20" s="308"/>
      <c r="I20" s="308"/>
      <c r="J20" s="308"/>
      <c r="K20" s="200"/>
    </row>
    <row r="21" spans="2:11" s="1" customFormat="1" ht="15" customHeight="1">
      <c r="B21" s="203"/>
      <c r="C21" s="204"/>
      <c r="D21" s="204"/>
      <c r="E21" s="206" t="s">
        <v>84</v>
      </c>
      <c r="F21" s="308" t="s">
        <v>85</v>
      </c>
      <c r="G21" s="308"/>
      <c r="H21" s="308"/>
      <c r="I21" s="308"/>
      <c r="J21" s="308"/>
      <c r="K21" s="200"/>
    </row>
    <row r="22" spans="2:11" s="1" customFormat="1" ht="15" customHeight="1">
      <c r="B22" s="203"/>
      <c r="C22" s="204"/>
      <c r="D22" s="204"/>
      <c r="E22" s="206" t="s">
        <v>1151</v>
      </c>
      <c r="F22" s="308" t="s">
        <v>1152</v>
      </c>
      <c r="G22" s="308"/>
      <c r="H22" s="308"/>
      <c r="I22" s="308"/>
      <c r="J22" s="308"/>
      <c r="K22" s="200"/>
    </row>
    <row r="23" spans="2:11" s="1" customFormat="1" ht="15" customHeight="1">
      <c r="B23" s="203"/>
      <c r="C23" s="204"/>
      <c r="D23" s="204"/>
      <c r="E23" s="206" t="s">
        <v>1153</v>
      </c>
      <c r="F23" s="308" t="s">
        <v>1154</v>
      </c>
      <c r="G23" s="308"/>
      <c r="H23" s="308"/>
      <c r="I23" s="308"/>
      <c r="J23" s="308"/>
      <c r="K23" s="200"/>
    </row>
    <row r="24" spans="2:11" s="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s="1" customFormat="1" ht="15" customHeight="1">
      <c r="B25" s="203"/>
      <c r="C25" s="308" t="s">
        <v>1155</v>
      </c>
      <c r="D25" s="308"/>
      <c r="E25" s="308"/>
      <c r="F25" s="308"/>
      <c r="G25" s="308"/>
      <c r="H25" s="308"/>
      <c r="I25" s="308"/>
      <c r="J25" s="308"/>
      <c r="K25" s="200"/>
    </row>
    <row r="26" spans="2:11" s="1" customFormat="1" ht="15" customHeight="1">
      <c r="B26" s="203"/>
      <c r="C26" s="308" t="s">
        <v>1156</v>
      </c>
      <c r="D26" s="308"/>
      <c r="E26" s="308"/>
      <c r="F26" s="308"/>
      <c r="G26" s="308"/>
      <c r="H26" s="308"/>
      <c r="I26" s="308"/>
      <c r="J26" s="308"/>
      <c r="K26" s="200"/>
    </row>
    <row r="27" spans="2:11" s="1" customFormat="1" ht="15" customHeight="1">
      <c r="B27" s="203"/>
      <c r="C27" s="202"/>
      <c r="D27" s="308" t="s">
        <v>1157</v>
      </c>
      <c r="E27" s="308"/>
      <c r="F27" s="308"/>
      <c r="G27" s="308"/>
      <c r="H27" s="308"/>
      <c r="I27" s="308"/>
      <c r="J27" s="308"/>
      <c r="K27" s="200"/>
    </row>
    <row r="28" spans="2:11" s="1" customFormat="1" ht="15" customHeight="1">
      <c r="B28" s="203"/>
      <c r="C28" s="204"/>
      <c r="D28" s="308" t="s">
        <v>1158</v>
      </c>
      <c r="E28" s="308"/>
      <c r="F28" s="308"/>
      <c r="G28" s="308"/>
      <c r="H28" s="308"/>
      <c r="I28" s="308"/>
      <c r="J28" s="308"/>
      <c r="K28" s="200"/>
    </row>
    <row r="29" spans="2:11" s="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s="1" customFormat="1" ht="15" customHeight="1">
      <c r="B30" s="203"/>
      <c r="C30" s="204"/>
      <c r="D30" s="308" t="s">
        <v>1159</v>
      </c>
      <c r="E30" s="308"/>
      <c r="F30" s="308"/>
      <c r="G30" s="308"/>
      <c r="H30" s="308"/>
      <c r="I30" s="308"/>
      <c r="J30" s="308"/>
      <c r="K30" s="200"/>
    </row>
    <row r="31" spans="2:11" s="1" customFormat="1" ht="15" customHeight="1">
      <c r="B31" s="203"/>
      <c r="C31" s="204"/>
      <c r="D31" s="308" t="s">
        <v>1160</v>
      </c>
      <c r="E31" s="308"/>
      <c r="F31" s="308"/>
      <c r="G31" s="308"/>
      <c r="H31" s="308"/>
      <c r="I31" s="308"/>
      <c r="J31" s="308"/>
      <c r="K31" s="200"/>
    </row>
    <row r="32" spans="2:11" s="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s="1" customFormat="1" ht="15" customHeight="1">
      <c r="B33" s="203"/>
      <c r="C33" s="204"/>
      <c r="D33" s="308" t="s">
        <v>1161</v>
      </c>
      <c r="E33" s="308"/>
      <c r="F33" s="308"/>
      <c r="G33" s="308"/>
      <c r="H33" s="308"/>
      <c r="I33" s="308"/>
      <c r="J33" s="308"/>
      <c r="K33" s="200"/>
    </row>
    <row r="34" spans="2:11" s="1" customFormat="1" ht="15" customHeight="1">
      <c r="B34" s="203"/>
      <c r="C34" s="204"/>
      <c r="D34" s="308" t="s">
        <v>1162</v>
      </c>
      <c r="E34" s="308"/>
      <c r="F34" s="308"/>
      <c r="G34" s="308"/>
      <c r="H34" s="308"/>
      <c r="I34" s="308"/>
      <c r="J34" s="308"/>
      <c r="K34" s="200"/>
    </row>
    <row r="35" spans="2:11" s="1" customFormat="1" ht="15" customHeight="1">
      <c r="B35" s="203"/>
      <c r="C35" s="204"/>
      <c r="D35" s="308" t="s">
        <v>1163</v>
      </c>
      <c r="E35" s="308"/>
      <c r="F35" s="308"/>
      <c r="G35" s="308"/>
      <c r="H35" s="308"/>
      <c r="I35" s="308"/>
      <c r="J35" s="308"/>
      <c r="K35" s="200"/>
    </row>
    <row r="36" spans="2:11" s="1" customFormat="1" ht="15" customHeight="1">
      <c r="B36" s="203"/>
      <c r="C36" s="204"/>
      <c r="D36" s="202"/>
      <c r="E36" s="205" t="s">
        <v>113</v>
      </c>
      <c r="F36" s="202"/>
      <c r="G36" s="308" t="s">
        <v>1164</v>
      </c>
      <c r="H36" s="308"/>
      <c r="I36" s="308"/>
      <c r="J36" s="308"/>
      <c r="K36" s="200"/>
    </row>
    <row r="37" spans="2:11" s="1" customFormat="1" ht="30.75" customHeight="1">
      <c r="B37" s="203"/>
      <c r="C37" s="204"/>
      <c r="D37" s="202"/>
      <c r="E37" s="205" t="s">
        <v>1165</v>
      </c>
      <c r="F37" s="202"/>
      <c r="G37" s="308" t="s">
        <v>1166</v>
      </c>
      <c r="H37" s="308"/>
      <c r="I37" s="308"/>
      <c r="J37" s="308"/>
      <c r="K37" s="200"/>
    </row>
    <row r="38" spans="2:11" s="1" customFormat="1" ht="15" customHeight="1">
      <c r="B38" s="203"/>
      <c r="C38" s="204"/>
      <c r="D38" s="202"/>
      <c r="E38" s="205" t="s">
        <v>52</v>
      </c>
      <c r="F38" s="202"/>
      <c r="G38" s="308" t="s">
        <v>1167</v>
      </c>
      <c r="H38" s="308"/>
      <c r="I38" s="308"/>
      <c r="J38" s="308"/>
      <c r="K38" s="200"/>
    </row>
    <row r="39" spans="2:11" s="1" customFormat="1" ht="15" customHeight="1">
      <c r="B39" s="203"/>
      <c r="C39" s="204"/>
      <c r="D39" s="202"/>
      <c r="E39" s="205" t="s">
        <v>53</v>
      </c>
      <c r="F39" s="202"/>
      <c r="G39" s="308" t="s">
        <v>1168</v>
      </c>
      <c r="H39" s="308"/>
      <c r="I39" s="308"/>
      <c r="J39" s="308"/>
      <c r="K39" s="200"/>
    </row>
    <row r="40" spans="2:11" s="1" customFormat="1" ht="15" customHeight="1">
      <c r="B40" s="203"/>
      <c r="C40" s="204"/>
      <c r="D40" s="202"/>
      <c r="E40" s="205" t="s">
        <v>114</v>
      </c>
      <c r="F40" s="202"/>
      <c r="G40" s="308" t="s">
        <v>1169</v>
      </c>
      <c r="H40" s="308"/>
      <c r="I40" s="308"/>
      <c r="J40" s="308"/>
      <c r="K40" s="200"/>
    </row>
    <row r="41" spans="2:11" s="1" customFormat="1" ht="15" customHeight="1">
      <c r="B41" s="203"/>
      <c r="C41" s="204"/>
      <c r="D41" s="202"/>
      <c r="E41" s="205" t="s">
        <v>115</v>
      </c>
      <c r="F41" s="202"/>
      <c r="G41" s="308" t="s">
        <v>1170</v>
      </c>
      <c r="H41" s="308"/>
      <c r="I41" s="308"/>
      <c r="J41" s="308"/>
      <c r="K41" s="200"/>
    </row>
    <row r="42" spans="2:11" s="1" customFormat="1" ht="15" customHeight="1">
      <c r="B42" s="203"/>
      <c r="C42" s="204"/>
      <c r="D42" s="202"/>
      <c r="E42" s="205" t="s">
        <v>1171</v>
      </c>
      <c r="F42" s="202"/>
      <c r="G42" s="308" t="s">
        <v>1172</v>
      </c>
      <c r="H42" s="308"/>
      <c r="I42" s="308"/>
      <c r="J42" s="308"/>
      <c r="K42" s="200"/>
    </row>
    <row r="43" spans="2:11" s="1" customFormat="1" ht="15" customHeight="1">
      <c r="B43" s="203"/>
      <c r="C43" s="204"/>
      <c r="D43" s="202"/>
      <c r="E43" s="205"/>
      <c r="F43" s="202"/>
      <c r="G43" s="308" t="s">
        <v>1173</v>
      </c>
      <c r="H43" s="308"/>
      <c r="I43" s="308"/>
      <c r="J43" s="308"/>
      <c r="K43" s="200"/>
    </row>
    <row r="44" spans="2:11" s="1" customFormat="1" ht="15" customHeight="1">
      <c r="B44" s="203"/>
      <c r="C44" s="204"/>
      <c r="D44" s="202"/>
      <c r="E44" s="205" t="s">
        <v>1174</v>
      </c>
      <c r="F44" s="202"/>
      <c r="G44" s="308" t="s">
        <v>1175</v>
      </c>
      <c r="H44" s="308"/>
      <c r="I44" s="308"/>
      <c r="J44" s="308"/>
      <c r="K44" s="200"/>
    </row>
    <row r="45" spans="2:11" s="1" customFormat="1" ht="15" customHeight="1">
      <c r="B45" s="203"/>
      <c r="C45" s="204"/>
      <c r="D45" s="202"/>
      <c r="E45" s="205" t="s">
        <v>117</v>
      </c>
      <c r="F45" s="202"/>
      <c r="G45" s="308" t="s">
        <v>1176</v>
      </c>
      <c r="H45" s="308"/>
      <c r="I45" s="308"/>
      <c r="J45" s="308"/>
      <c r="K45" s="200"/>
    </row>
    <row r="46" spans="2:11" s="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s="1" customFormat="1" ht="15" customHeight="1">
      <c r="B47" s="203"/>
      <c r="C47" s="204"/>
      <c r="D47" s="308" t="s">
        <v>1177</v>
      </c>
      <c r="E47" s="308"/>
      <c r="F47" s="308"/>
      <c r="G47" s="308"/>
      <c r="H47" s="308"/>
      <c r="I47" s="308"/>
      <c r="J47" s="308"/>
      <c r="K47" s="200"/>
    </row>
    <row r="48" spans="2:11" s="1" customFormat="1" ht="15" customHeight="1">
      <c r="B48" s="203"/>
      <c r="C48" s="204"/>
      <c r="D48" s="204"/>
      <c r="E48" s="308" t="s">
        <v>1178</v>
      </c>
      <c r="F48" s="308"/>
      <c r="G48" s="308"/>
      <c r="H48" s="308"/>
      <c r="I48" s="308"/>
      <c r="J48" s="308"/>
      <c r="K48" s="200"/>
    </row>
    <row r="49" spans="2:11" s="1" customFormat="1" ht="15" customHeight="1">
      <c r="B49" s="203"/>
      <c r="C49" s="204"/>
      <c r="D49" s="204"/>
      <c r="E49" s="308" t="s">
        <v>1179</v>
      </c>
      <c r="F49" s="308"/>
      <c r="G49" s="308"/>
      <c r="H49" s="308"/>
      <c r="I49" s="308"/>
      <c r="J49" s="308"/>
      <c r="K49" s="200"/>
    </row>
    <row r="50" spans="2:11" s="1" customFormat="1" ht="15" customHeight="1">
      <c r="B50" s="203"/>
      <c r="C50" s="204"/>
      <c r="D50" s="204"/>
      <c r="E50" s="308" t="s">
        <v>1180</v>
      </c>
      <c r="F50" s="308"/>
      <c r="G50" s="308"/>
      <c r="H50" s="308"/>
      <c r="I50" s="308"/>
      <c r="J50" s="308"/>
      <c r="K50" s="200"/>
    </row>
    <row r="51" spans="2:11" s="1" customFormat="1" ht="15" customHeight="1">
      <c r="B51" s="203"/>
      <c r="C51" s="204"/>
      <c r="D51" s="308" t="s">
        <v>1181</v>
      </c>
      <c r="E51" s="308"/>
      <c r="F51" s="308"/>
      <c r="G51" s="308"/>
      <c r="H51" s="308"/>
      <c r="I51" s="308"/>
      <c r="J51" s="308"/>
      <c r="K51" s="200"/>
    </row>
    <row r="52" spans="2:11" s="1" customFormat="1" ht="25.5" customHeight="1">
      <c r="B52" s="199"/>
      <c r="C52" s="309" t="s">
        <v>1182</v>
      </c>
      <c r="D52" s="309"/>
      <c r="E52" s="309"/>
      <c r="F52" s="309"/>
      <c r="G52" s="309"/>
      <c r="H52" s="309"/>
      <c r="I52" s="309"/>
      <c r="J52" s="309"/>
      <c r="K52" s="200"/>
    </row>
    <row r="53" spans="2:11" s="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s="1" customFormat="1" ht="15" customHeight="1">
      <c r="B54" s="199"/>
      <c r="C54" s="308" t="s">
        <v>1183</v>
      </c>
      <c r="D54" s="308"/>
      <c r="E54" s="308"/>
      <c r="F54" s="308"/>
      <c r="G54" s="308"/>
      <c r="H54" s="308"/>
      <c r="I54" s="308"/>
      <c r="J54" s="308"/>
      <c r="K54" s="200"/>
    </row>
    <row r="55" spans="2:11" s="1" customFormat="1" ht="15" customHeight="1">
      <c r="B55" s="199"/>
      <c r="C55" s="308" t="s">
        <v>1184</v>
      </c>
      <c r="D55" s="308"/>
      <c r="E55" s="308"/>
      <c r="F55" s="308"/>
      <c r="G55" s="308"/>
      <c r="H55" s="308"/>
      <c r="I55" s="308"/>
      <c r="J55" s="308"/>
      <c r="K55" s="200"/>
    </row>
    <row r="56" spans="2:11" s="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s="1" customFormat="1" ht="15" customHeight="1">
      <c r="B57" s="199"/>
      <c r="C57" s="308" t="s">
        <v>1185</v>
      </c>
      <c r="D57" s="308"/>
      <c r="E57" s="308"/>
      <c r="F57" s="308"/>
      <c r="G57" s="308"/>
      <c r="H57" s="308"/>
      <c r="I57" s="308"/>
      <c r="J57" s="308"/>
      <c r="K57" s="200"/>
    </row>
    <row r="58" spans="2:11" s="1" customFormat="1" ht="15" customHeight="1">
      <c r="B58" s="199"/>
      <c r="C58" s="204"/>
      <c r="D58" s="308" t="s">
        <v>1186</v>
      </c>
      <c r="E58" s="308"/>
      <c r="F58" s="308"/>
      <c r="G58" s="308"/>
      <c r="H58" s="308"/>
      <c r="I58" s="308"/>
      <c r="J58" s="308"/>
      <c r="K58" s="200"/>
    </row>
    <row r="59" spans="2:11" s="1" customFormat="1" ht="15" customHeight="1">
      <c r="B59" s="199"/>
      <c r="C59" s="204"/>
      <c r="D59" s="308" t="s">
        <v>1187</v>
      </c>
      <c r="E59" s="308"/>
      <c r="F59" s="308"/>
      <c r="G59" s="308"/>
      <c r="H59" s="308"/>
      <c r="I59" s="308"/>
      <c r="J59" s="308"/>
      <c r="K59" s="200"/>
    </row>
    <row r="60" spans="2:11" s="1" customFormat="1" ht="15" customHeight="1">
      <c r="B60" s="199"/>
      <c r="C60" s="204"/>
      <c r="D60" s="308" t="s">
        <v>1188</v>
      </c>
      <c r="E60" s="308"/>
      <c r="F60" s="308"/>
      <c r="G60" s="308"/>
      <c r="H60" s="308"/>
      <c r="I60" s="308"/>
      <c r="J60" s="308"/>
      <c r="K60" s="200"/>
    </row>
    <row r="61" spans="2:11" s="1" customFormat="1" ht="15" customHeight="1">
      <c r="B61" s="199"/>
      <c r="C61" s="204"/>
      <c r="D61" s="308" t="s">
        <v>1189</v>
      </c>
      <c r="E61" s="308"/>
      <c r="F61" s="308"/>
      <c r="G61" s="308"/>
      <c r="H61" s="308"/>
      <c r="I61" s="308"/>
      <c r="J61" s="308"/>
      <c r="K61" s="200"/>
    </row>
    <row r="62" spans="2:11" s="1" customFormat="1" ht="15" customHeight="1">
      <c r="B62" s="199"/>
      <c r="C62" s="204"/>
      <c r="D62" s="310" t="s">
        <v>1190</v>
      </c>
      <c r="E62" s="310"/>
      <c r="F62" s="310"/>
      <c r="G62" s="310"/>
      <c r="H62" s="310"/>
      <c r="I62" s="310"/>
      <c r="J62" s="310"/>
      <c r="K62" s="200"/>
    </row>
    <row r="63" spans="2:11" s="1" customFormat="1" ht="15" customHeight="1">
      <c r="B63" s="199"/>
      <c r="C63" s="204"/>
      <c r="D63" s="308" t="s">
        <v>1191</v>
      </c>
      <c r="E63" s="308"/>
      <c r="F63" s="308"/>
      <c r="G63" s="308"/>
      <c r="H63" s="308"/>
      <c r="I63" s="308"/>
      <c r="J63" s="308"/>
      <c r="K63" s="200"/>
    </row>
    <row r="64" spans="2:11" s="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s="1" customFormat="1" ht="15" customHeight="1">
      <c r="B65" s="199"/>
      <c r="C65" s="204"/>
      <c r="D65" s="308" t="s">
        <v>1192</v>
      </c>
      <c r="E65" s="308"/>
      <c r="F65" s="308"/>
      <c r="G65" s="308"/>
      <c r="H65" s="308"/>
      <c r="I65" s="308"/>
      <c r="J65" s="308"/>
      <c r="K65" s="200"/>
    </row>
    <row r="66" spans="2:11" s="1" customFormat="1" ht="15" customHeight="1">
      <c r="B66" s="199"/>
      <c r="C66" s="204"/>
      <c r="D66" s="310" t="s">
        <v>1193</v>
      </c>
      <c r="E66" s="310"/>
      <c r="F66" s="310"/>
      <c r="G66" s="310"/>
      <c r="H66" s="310"/>
      <c r="I66" s="310"/>
      <c r="J66" s="310"/>
      <c r="K66" s="200"/>
    </row>
    <row r="67" spans="2:11" s="1" customFormat="1" ht="15" customHeight="1">
      <c r="B67" s="199"/>
      <c r="C67" s="204"/>
      <c r="D67" s="308" t="s">
        <v>1194</v>
      </c>
      <c r="E67" s="308"/>
      <c r="F67" s="308"/>
      <c r="G67" s="308"/>
      <c r="H67" s="308"/>
      <c r="I67" s="308"/>
      <c r="J67" s="308"/>
      <c r="K67" s="200"/>
    </row>
    <row r="68" spans="2:11" s="1" customFormat="1" ht="15" customHeight="1">
      <c r="B68" s="199"/>
      <c r="C68" s="204"/>
      <c r="D68" s="308" t="s">
        <v>1195</v>
      </c>
      <c r="E68" s="308"/>
      <c r="F68" s="308"/>
      <c r="G68" s="308"/>
      <c r="H68" s="308"/>
      <c r="I68" s="308"/>
      <c r="J68" s="308"/>
      <c r="K68" s="200"/>
    </row>
    <row r="69" spans="2:11" s="1" customFormat="1" ht="15" customHeight="1">
      <c r="B69" s="199"/>
      <c r="C69" s="204"/>
      <c r="D69" s="308" t="s">
        <v>1196</v>
      </c>
      <c r="E69" s="308"/>
      <c r="F69" s="308"/>
      <c r="G69" s="308"/>
      <c r="H69" s="308"/>
      <c r="I69" s="308"/>
      <c r="J69" s="308"/>
      <c r="K69" s="200"/>
    </row>
    <row r="70" spans="2:11" s="1" customFormat="1" ht="15" customHeight="1">
      <c r="B70" s="199"/>
      <c r="C70" s="204"/>
      <c r="D70" s="308" t="s">
        <v>1197</v>
      </c>
      <c r="E70" s="308"/>
      <c r="F70" s="308"/>
      <c r="G70" s="308"/>
      <c r="H70" s="308"/>
      <c r="I70" s="308"/>
      <c r="J70" s="308"/>
      <c r="K70" s="200"/>
    </row>
    <row r="71" spans="2:11" s="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s="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s="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s="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s="1" customFormat="1" ht="45" customHeight="1">
      <c r="B75" s="216"/>
      <c r="C75" s="311" t="s">
        <v>1198</v>
      </c>
      <c r="D75" s="311"/>
      <c r="E75" s="311"/>
      <c r="F75" s="311"/>
      <c r="G75" s="311"/>
      <c r="H75" s="311"/>
      <c r="I75" s="311"/>
      <c r="J75" s="311"/>
      <c r="K75" s="217"/>
    </row>
    <row r="76" spans="2:11" s="1" customFormat="1" ht="17.25" customHeight="1">
      <c r="B76" s="216"/>
      <c r="C76" s="218" t="s">
        <v>1199</v>
      </c>
      <c r="D76" s="218"/>
      <c r="E76" s="218"/>
      <c r="F76" s="218" t="s">
        <v>1200</v>
      </c>
      <c r="G76" s="219"/>
      <c r="H76" s="218" t="s">
        <v>53</v>
      </c>
      <c r="I76" s="218" t="s">
        <v>56</v>
      </c>
      <c r="J76" s="218" t="s">
        <v>1201</v>
      </c>
      <c r="K76" s="217"/>
    </row>
    <row r="77" spans="2:11" s="1" customFormat="1" ht="17.25" customHeight="1">
      <c r="B77" s="216"/>
      <c r="C77" s="220" t="s">
        <v>1202</v>
      </c>
      <c r="D77" s="220"/>
      <c r="E77" s="220"/>
      <c r="F77" s="221" t="s">
        <v>1203</v>
      </c>
      <c r="G77" s="222"/>
      <c r="H77" s="220"/>
      <c r="I77" s="220"/>
      <c r="J77" s="220" t="s">
        <v>1204</v>
      </c>
      <c r="K77" s="217"/>
    </row>
    <row r="78" spans="2:11" s="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s="1" customFormat="1" ht="15" customHeight="1">
      <c r="B79" s="216"/>
      <c r="C79" s="205" t="s">
        <v>52</v>
      </c>
      <c r="D79" s="223"/>
      <c r="E79" s="223"/>
      <c r="F79" s="225" t="s">
        <v>1205</v>
      </c>
      <c r="G79" s="224"/>
      <c r="H79" s="205" t="s">
        <v>1206</v>
      </c>
      <c r="I79" s="205" t="s">
        <v>1207</v>
      </c>
      <c r="J79" s="205">
        <v>20</v>
      </c>
      <c r="K79" s="217"/>
    </row>
    <row r="80" spans="2:11" s="1" customFormat="1" ht="15" customHeight="1">
      <c r="B80" s="216"/>
      <c r="C80" s="205" t="s">
        <v>1208</v>
      </c>
      <c r="D80" s="205"/>
      <c r="E80" s="205"/>
      <c r="F80" s="225" t="s">
        <v>1205</v>
      </c>
      <c r="G80" s="224"/>
      <c r="H80" s="205" t="s">
        <v>1209</v>
      </c>
      <c r="I80" s="205" t="s">
        <v>1207</v>
      </c>
      <c r="J80" s="205">
        <v>120</v>
      </c>
      <c r="K80" s="217"/>
    </row>
    <row r="81" spans="2:11" s="1" customFormat="1" ht="15" customHeight="1">
      <c r="B81" s="226"/>
      <c r="C81" s="205" t="s">
        <v>1210</v>
      </c>
      <c r="D81" s="205"/>
      <c r="E81" s="205"/>
      <c r="F81" s="225" t="s">
        <v>1211</v>
      </c>
      <c r="G81" s="224"/>
      <c r="H81" s="205" t="s">
        <v>1212</v>
      </c>
      <c r="I81" s="205" t="s">
        <v>1207</v>
      </c>
      <c r="J81" s="205">
        <v>50</v>
      </c>
      <c r="K81" s="217"/>
    </row>
    <row r="82" spans="2:11" s="1" customFormat="1" ht="15" customHeight="1">
      <c r="B82" s="226"/>
      <c r="C82" s="205" t="s">
        <v>1213</v>
      </c>
      <c r="D82" s="205"/>
      <c r="E82" s="205"/>
      <c r="F82" s="225" t="s">
        <v>1205</v>
      </c>
      <c r="G82" s="224"/>
      <c r="H82" s="205" t="s">
        <v>1214</v>
      </c>
      <c r="I82" s="205" t="s">
        <v>1215</v>
      </c>
      <c r="J82" s="205"/>
      <c r="K82" s="217"/>
    </row>
    <row r="83" spans="2:11" s="1" customFormat="1" ht="15" customHeight="1">
      <c r="B83" s="226"/>
      <c r="C83" s="227" t="s">
        <v>1216</v>
      </c>
      <c r="D83" s="227"/>
      <c r="E83" s="227"/>
      <c r="F83" s="228" t="s">
        <v>1211</v>
      </c>
      <c r="G83" s="227"/>
      <c r="H83" s="227" t="s">
        <v>1217</v>
      </c>
      <c r="I83" s="227" t="s">
        <v>1207</v>
      </c>
      <c r="J83" s="227">
        <v>15</v>
      </c>
      <c r="K83" s="217"/>
    </row>
    <row r="84" spans="2:11" s="1" customFormat="1" ht="15" customHeight="1">
      <c r="B84" s="226"/>
      <c r="C84" s="227" t="s">
        <v>1218</v>
      </c>
      <c r="D84" s="227"/>
      <c r="E84" s="227"/>
      <c r="F84" s="228" t="s">
        <v>1211</v>
      </c>
      <c r="G84" s="227"/>
      <c r="H84" s="227" t="s">
        <v>1219</v>
      </c>
      <c r="I84" s="227" t="s">
        <v>1207</v>
      </c>
      <c r="J84" s="227">
        <v>15</v>
      </c>
      <c r="K84" s="217"/>
    </row>
    <row r="85" spans="2:11" s="1" customFormat="1" ht="15" customHeight="1">
      <c r="B85" s="226"/>
      <c r="C85" s="227" t="s">
        <v>1220</v>
      </c>
      <c r="D85" s="227"/>
      <c r="E85" s="227"/>
      <c r="F85" s="228" t="s">
        <v>1211</v>
      </c>
      <c r="G85" s="227"/>
      <c r="H85" s="227" t="s">
        <v>1221</v>
      </c>
      <c r="I85" s="227" t="s">
        <v>1207</v>
      </c>
      <c r="J85" s="227">
        <v>20</v>
      </c>
      <c r="K85" s="217"/>
    </row>
    <row r="86" spans="2:11" s="1" customFormat="1" ht="15" customHeight="1">
      <c r="B86" s="226"/>
      <c r="C86" s="227" t="s">
        <v>1222</v>
      </c>
      <c r="D86" s="227"/>
      <c r="E86" s="227"/>
      <c r="F86" s="228" t="s">
        <v>1211</v>
      </c>
      <c r="G86" s="227"/>
      <c r="H86" s="227" t="s">
        <v>1223</v>
      </c>
      <c r="I86" s="227" t="s">
        <v>1207</v>
      </c>
      <c r="J86" s="227">
        <v>20</v>
      </c>
      <c r="K86" s="217"/>
    </row>
    <row r="87" spans="2:11" s="1" customFormat="1" ht="15" customHeight="1">
      <c r="B87" s="226"/>
      <c r="C87" s="205" t="s">
        <v>1224</v>
      </c>
      <c r="D87" s="205"/>
      <c r="E87" s="205"/>
      <c r="F87" s="225" t="s">
        <v>1211</v>
      </c>
      <c r="G87" s="224"/>
      <c r="H87" s="205" t="s">
        <v>1225</v>
      </c>
      <c r="I87" s="205" t="s">
        <v>1207</v>
      </c>
      <c r="J87" s="205">
        <v>50</v>
      </c>
      <c r="K87" s="217"/>
    </row>
    <row r="88" spans="2:11" s="1" customFormat="1" ht="15" customHeight="1">
      <c r="B88" s="226"/>
      <c r="C88" s="205" t="s">
        <v>1226</v>
      </c>
      <c r="D88" s="205"/>
      <c r="E88" s="205"/>
      <c r="F88" s="225" t="s">
        <v>1211</v>
      </c>
      <c r="G88" s="224"/>
      <c r="H88" s="205" t="s">
        <v>1227</v>
      </c>
      <c r="I88" s="205" t="s">
        <v>1207</v>
      </c>
      <c r="J88" s="205">
        <v>20</v>
      </c>
      <c r="K88" s="217"/>
    </row>
    <row r="89" spans="2:11" s="1" customFormat="1" ht="15" customHeight="1">
      <c r="B89" s="226"/>
      <c r="C89" s="205" t="s">
        <v>1228</v>
      </c>
      <c r="D89" s="205"/>
      <c r="E89" s="205"/>
      <c r="F89" s="225" t="s">
        <v>1211</v>
      </c>
      <c r="G89" s="224"/>
      <c r="H89" s="205" t="s">
        <v>1229</v>
      </c>
      <c r="I89" s="205" t="s">
        <v>1207</v>
      </c>
      <c r="J89" s="205">
        <v>20</v>
      </c>
      <c r="K89" s="217"/>
    </row>
    <row r="90" spans="2:11" s="1" customFormat="1" ht="15" customHeight="1">
      <c r="B90" s="226"/>
      <c r="C90" s="205" t="s">
        <v>1230</v>
      </c>
      <c r="D90" s="205"/>
      <c r="E90" s="205"/>
      <c r="F90" s="225" t="s">
        <v>1211</v>
      </c>
      <c r="G90" s="224"/>
      <c r="H90" s="205" t="s">
        <v>1231</v>
      </c>
      <c r="I90" s="205" t="s">
        <v>1207</v>
      </c>
      <c r="J90" s="205">
        <v>50</v>
      </c>
      <c r="K90" s="217"/>
    </row>
    <row r="91" spans="2:11" s="1" customFormat="1" ht="15" customHeight="1">
      <c r="B91" s="226"/>
      <c r="C91" s="205" t="s">
        <v>1232</v>
      </c>
      <c r="D91" s="205"/>
      <c r="E91" s="205"/>
      <c r="F91" s="225" t="s">
        <v>1211</v>
      </c>
      <c r="G91" s="224"/>
      <c r="H91" s="205" t="s">
        <v>1232</v>
      </c>
      <c r="I91" s="205" t="s">
        <v>1207</v>
      </c>
      <c r="J91" s="205">
        <v>50</v>
      </c>
      <c r="K91" s="217"/>
    </row>
    <row r="92" spans="2:11" s="1" customFormat="1" ht="15" customHeight="1">
      <c r="B92" s="226"/>
      <c r="C92" s="205" t="s">
        <v>1233</v>
      </c>
      <c r="D92" s="205"/>
      <c r="E92" s="205"/>
      <c r="F92" s="225" t="s">
        <v>1211</v>
      </c>
      <c r="G92" s="224"/>
      <c r="H92" s="205" t="s">
        <v>1234</v>
      </c>
      <c r="I92" s="205" t="s">
        <v>1207</v>
      </c>
      <c r="J92" s="205">
        <v>255</v>
      </c>
      <c r="K92" s="217"/>
    </row>
    <row r="93" spans="2:11" s="1" customFormat="1" ht="15" customHeight="1">
      <c r="B93" s="226"/>
      <c r="C93" s="205" t="s">
        <v>1235</v>
      </c>
      <c r="D93" s="205"/>
      <c r="E93" s="205"/>
      <c r="F93" s="225" t="s">
        <v>1205</v>
      </c>
      <c r="G93" s="224"/>
      <c r="H93" s="205" t="s">
        <v>1236</v>
      </c>
      <c r="I93" s="205" t="s">
        <v>1237</v>
      </c>
      <c r="J93" s="205"/>
      <c r="K93" s="217"/>
    </row>
    <row r="94" spans="2:11" s="1" customFormat="1" ht="15" customHeight="1">
      <c r="B94" s="226"/>
      <c r="C94" s="205" t="s">
        <v>1238</v>
      </c>
      <c r="D94" s="205"/>
      <c r="E94" s="205"/>
      <c r="F94" s="225" t="s">
        <v>1205</v>
      </c>
      <c r="G94" s="224"/>
      <c r="H94" s="205" t="s">
        <v>1239</v>
      </c>
      <c r="I94" s="205" t="s">
        <v>1240</v>
      </c>
      <c r="J94" s="205"/>
      <c r="K94" s="217"/>
    </row>
    <row r="95" spans="2:11" s="1" customFormat="1" ht="15" customHeight="1">
      <c r="B95" s="226"/>
      <c r="C95" s="205" t="s">
        <v>1241</v>
      </c>
      <c r="D95" s="205"/>
      <c r="E95" s="205"/>
      <c r="F95" s="225" t="s">
        <v>1205</v>
      </c>
      <c r="G95" s="224"/>
      <c r="H95" s="205" t="s">
        <v>1241</v>
      </c>
      <c r="I95" s="205" t="s">
        <v>1240</v>
      </c>
      <c r="J95" s="205"/>
      <c r="K95" s="217"/>
    </row>
    <row r="96" spans="2:11" s="1" customFormat="1" ht="15" customHeight="1">
      <c r="B96" s="226"/>
      <c r="C96" s="205" t="s">
        <v>37</v>
      </c>
      <c r="D96" s="205"/>
      <c r="E96" s="205"/>
      <c r="F96" s="225" t="s">
        <v>1205</v>
      </c>
      <c r="G96" s="224"/>
      <c r="H96" s="205" t="s">
        <v>1242</v>
      </c>
      <c r="I96" s="205" t="s">
        <v>1240</v>
      </c>
      <c r="J96" s="205"/>
      <c r="K96" s="217"/>
    </row>
    <row r="97" spans="2:11" s="1" customFormat="1" ht="15" customHeight="1">
      <c r="B97" s="226"/>
      <c r="C97" s="205" t="s">
        <v>47</v>
      </c>
      <c r="D97" s="205"/>
      <c r="E97" s="205"/>
      <c r="F97" s="225" t="s">
        <v>1205</v>
      </c>
      <c r="G97" s="224"/>
      <c r="H97" s="205" t="s">
        <v>1243</v>
      </c>
      <c r="I97" s="205" t="s">
        <v>1240</v>
      </c>
      <c r="J97" s="205"/>
      <c r="K97" s="217"/>
    </row>
    <row r="98" spans="2:11" s="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s="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s="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s="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s="1" customFormat="1" ht="45" customHeight="1">
      <c r="B102" s="216"/>
      <c r="C102" s="311" t="s">
        <v>1244</v>
      </c>
      <c r="D102" s="311"/>
      <c r="E102" s="311"/>
      <c r="F102" s="311"/>
      <c r="G102" s="311"/>
      <c r="H102" s="311"/>
      <c r="I102" s="311"/>
      <c r="J102" s="311"/>
      <c r="K102" s="217"/>
    </row>
    <row r="103" spans="2:11" s="1" customFormat="1" ht="17.25" customHeight="1">
      <c r="B103" s="216"/>
      <c r="C103" s="218" t="s">
        <v>1199</v>
      </c>
      <c r="D103" s="218"/>
      <c r="E103" s="218"/>
      <c r="F103" s="218" t="s">
        <v>1200</v>
      </c>
      <c r="G103" s="219"/>
      <c r="H103" s="218" t="s">
        <v>53</v>
      </c>
      <c r="I103" s="218" t="s">
        <v>56</v>
      </c>
      <c r="J103" s="218" t="s">
        <v>1201</v>
      </c>
      <c r="K103" s="217"/>
    </row>
    <row r="104" spans="2:11" s="1" customFormat="1" ht="17.25" customHeight="1">
      <c r="B104" s="216"/>
      <c r="C104" s="220" t="s">
        <v>1202</v>
      </c>
      <c r="D104" s="220"/>
      <c r="E104" s="220"/>
      <c r="F104" s="221" t="s">
        <v>1203</v>
      </c>
      <c r="G104" s="222"/>
      <c r="H104" s="220"/>
      <c r="I104" s="220"/>
      <c r="J104" s="220" t="s">
        <v>1204</v>
      </c>
      <c r="K104" s="217"/>
    </row>
    <row r="105" spans="2:11" s="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s="1" customFormat="1" ht="15" customHeight="1">
      <c r="B106" s="216"/>
      <c r="C106" s="205" t="s">
        <v>52</v>
      </c>
      <c r="D106" s="223"/>
      <c r="E106" s="223"/>
      <c r="F106" s="225" t="s">
        <v>1205</v>
      </c>
      <c r="G106" s="234"/>
      <c r="H106" s="205" t="s">
        <v>1245</v>
      </c>
      <c r="I106" s="205" t="s">
        <v>1207</v>
      </c>
      <c r="J106" s="205">
        <v>20</v>
      </c>
      <c r="K106" s="217"/>
    </row>
    <row r="107" spans="2:11" s="1" customFormat="1" ht="15" customHeight="1">
      <c r="B107" s="216"/>
      <c r="C107" s="205" t="s">
        <v>1208</v>
      </c>
      <c r="D107" s="205"/>
      <c r="E107" s="205"/>
      <c r="F107" s="225" t="s">
        <v>1205</v>
      </c>
      <c r="G107" s="205"/>
      <c r="H107" s="205" t="s">
        <v>1245</v>
      </c>
      <c r="I107" s="205" t="s">
        <v>1207</v>
      </c>
      <c r="J107" s="205">
        <v>120</v>
      </c>
      <c r="K107" s="217"/>
    </row>
    <row r="108" spans="2:11" s="1" customFormat="1" ht="15" customHeight="1">
      <c r="B108" s="226"/>
      <c r="C108" s="205" t="s">
        <v>1210</v>
      </c>
      <c r="D108" s="205"/>
      <c r="E108" s="205"/>
      <c r="F108" s="225" t="s">
        <v>1211</v>
      </c>
      <c r="G108" s="205"/>
      <c r="H108" s="205" t="s">
        <v>1245</v>
      </c>
      <c r="I108" s="205" t="s">
        <v>1207</v>
      </c>
      <c r="J108" s="205">
        <v>50</v>
      </c>
      <c r="K108" s="217"/>
    </row>
    <row r="109" spans="2:11" s="1" customFormat="1" ht="15" customHeight="1">
      <c r="B109" s="226"/>
      <c r="C109" s="205" t="s">
        <v>1213</v>
      </c>
      <c r="D109" s="205"/>
      <c r="E109" s="205"/>
      <c r="F109" s="225" t="s">
        <v>1205</v>
      </c>
      <c r="G109" s="205"/>
      <c r="H109" s="205" t="s">
        <v>1245</v>
      </c>
      <c r="I109" s="205" t="s">
        <v>1215</v>
      </c>
      <c r="J109" s="205"/>
      <c r="K109" s="217"/>
    </row>
    <row r="110" spans="2:11" s="1" customFormat="1" ht="15" customHeight="1">
      <c r="B110" s="226"/>
      <c r="C110" s="205" t="s">
        <v>1224</v>
      </c>
      <c r="D110" s="205"/>
      <c r="E110" s="205"/>
      <c r="F110" s="225" t="s">
        <v>1211</v>
      </c>
      <c r="G110" s="205"/>
      <c r="H110" s="205" t="s">
        <v>1245</v>
      </c>
      <c r="I110" s="205" t="s">
        <v>1207</v>
      </c>
      <c r="J110" s="205">
        <v>50</v>
      </c>
      <c r="K110" s="217"/>
    </row>
    <row r="111" spans="2:11" s="1" customFormat="1" ht="15" customHeight="1">
      <c r="B111" s="226"/>
      <c r="C111" s="205" t="s">
        <v>1232</v>
      </c>
      <c r="D111" s="205"/>
      <c r="E111" s="205"/>
      <c r="F111" s="225" t="s">
        <v>1211</v>
      </c>
      <c r="G111" s="205"/>
      <c r="H111" s="205" t="s">
        <v>1245</v>
      </c>
      <c r="I111" s="205" t="s">
        <v>1207</v>
      </c>
      <c r="J111" s="205">
        <v>50</v>
      </c>
      <c r="K111" s="217"/>
    </row>
    <row r="112" spans="2:11" s="1" customFormat="1" ht="15" customHeight="1">
      <c r="B112" s="226"/>
      <c r="C112" s="205" t="s">
        <v>1230</v>
      </c>
      <c r="D112" s="205"/>
      <c r="E112" s="205"/>
      <c r="F112" s="225" t="s">
        <v>1211</v>
      </c>
      <c r="G112" s="205"/>
      <c r="H112" s="205" t="s">
        <v>1245</v>
      </c>
      <c r="I112" s="205" t="s">
        <v>1207</v>
      </c>
      <c r="J112" s="205">
        <v>50</v>
      </c>
      <c r="K112" s="217"/>
    </row>
    <row r="113" spans="2:11" s="1" customFormat="1" ht="15" customHeight="1">
      <c r="B113" s="226"/>
      <c r="C113" s="205" t="s">
        <v>52</v>
      </c>
      <c r="D113" s="205"/>
      <c r="E113" s="205"/>
      <c r="F113" s="225" t="s">
        <v>1205</v>
      </c>
      <c r="G113" s="205"/>
      <c r="H113" s="205" t="s">
        <v>1246</v>
      </c>
      <c r="I113" s="205" t="s">
        <v>1207</v>
      </c>
      <c r="J113" s="205">
        <v>20</v>
      </c>
      <c r="K113" s="217"/>
    </row>
    <row r="114" spans="2:11" s="1" customFormat="1" ht="15" customHeight="1">
      <c r="B114" s="226"/>
      <c r="C114" s="205" t="s">
        <v>1247</v>
      </c>
      <c r="D114" s="205"/>
      <c r="E114" s="205"/>
      <c r="F114" s="225" t="s">
        <v>1205</v>
      </c>
      <c r="G114" s="205"/>
      <c r="H114" s="205" t="s">
        <v>1248</v>
      </c>
      <c r="I114" s="205" t="s">
        <v>1207</v>
      </c>
      <c r="J114" s="205">
        <v>120</v>
      </c>
      <c r="K114" s="217"/>
    </row>
    <row r="115" spans="2:11" s="1" customFormat="1" ht="15" customHeight="1">
      <c r="B115" s="226"/>
      <c r="C115" s="205" t="s">
        <v>37</v>
      </c>
      <c r="D115" s="205"/>
      <c r="E115" s="205"/>
      <c r="F115" s="225" t="s">
        <v>1205</v>
      </c>
      <c r="G115" s="205"/>
      <c r="H115" s="205" t="s">
        <v>1249</v>
      </c>
      <c r="I115" s="205" t="s">
        <v>1240</v>
      </c>
      <c r="J115" s="205"/>
      <c r="K115" s="217"/>
    </row>
    <row r="116" spans="2:11" s="1" customFormat="1" ht="15" customHeight="1">
      <c r="B116" s="226"/>
      <c r="C116" s="205" t="s">
        <v>47</v>
      </c>
      <c r="D116" s="205"/>
      <c r="E116" s="205"/>
      <c r="F116" s="225" t="s">
        <v>1205</v>
      </c>
      <c r="G116" s="205"/>
      <c r="H116" s="205" t="s">
        <v>1250</v>
      </c>
      <c r="I116" s="205" t="s">
        <v>1240</v>
      </c>
      <c r="J116" s="205"/>
      <c r="K116" s="217"/>
    </row>
    <row r="117" spans="2:11" s="1" customFormat="1" ht="15" customHeight="1">
      <c r="B117" s="226"/>
      <c r="C117" s="205" t="s">
        <v>56</v>
      </c>
      <c r="D117" s="205"/>
      <c r="E117" s="205"/>
      <c r="F117" s="225" t="s">
        <v>1205</v>
      </c>
      <c r="G117" s="205"/>
      <c r="H117" s="205" t="s">
        <v>1251</v>
      </c>
      <c r="I117" s="205" t="s">
        <v>1252</v>
      </c>
      <c r="J117" s="205"/>
      <c r="K117" s="217"/>
    </row>
    <row r="118" spans="2:11" s="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s="1" customFormat="1" ht="18.75" customHeight="1">
      <c r="B119" s="236"/>
      <c r="C119" s="202"/>
      <c r="D119" s="202"/>
      <c r="E119" s="202"/>
      <c r="F119" s="237"/>
      <c r="G119" s="202"/>
      <c r="H119" s="202"/>
      <c r="I119" s="202"/>
      <c r="J119" s="202"/>
      <c r="K119" s="236"/>
    </row>
    <row r="120" spans="2:11" s="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s="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>
      <c r="B122" s="241"/>
      <c r="C122" s="307" t="s">
        <v>1253</v>
      </c>
      <c r="D122" s="307"/>
      <c r="E122" s="307"/>
      <c r="F122" s="307"/>
      <c r="G122" s="307"/>
      <c r="H122" s="307"/>
      <c r="I122" s="307"/>
      <c r="J122" s="307"/>
      <c r="K122" s="242"/>
    </row>
    <row r="123" spans="2:11" s="1" customFormat="1" ht="17.25" customHeight="1">
      <c r="B123" s="243"/>
      <c r="C123" s="218" t="s">
        <v>1199</v>
      </c>
      <c r="D123" s="218"/>
      <c r="E123" s="218"/>
      <c r="F123" s="218" t="s">
        <v>1200</v>
      </c>
      <c r="G123" s="219"/>
      <c r="H123" s="218" t="s">
        <v>53</v>
      </c>
      <c r="I123" s="218" t="s">
        <v>56</v>
      </c>
      <c r="J123" s="218" t="s">
        <v>1201</v>
      </c>
      <c r="K123" s="244"/>
    </row>
    <row r="124" spans="2:11" s="1" customFormat="1" ht="17.25" customHeight="1">
      <c r="B124" s="243"/>
      <c r="C124" s="220" t="s">
        <v>1202</v>
      </c>
      <c r="D124" s="220"/>
      <c r="E124" s="220"/>
      <c r="F124" s="221" t="s">
        <v>1203</v>
      </c>
      <c r="G124" s="222"/>
      <c r="H124" s="220"/>
      <c r="I124" s="220"/>
      <c r="J124" s="220" t="s">
        <v>1204</v>
      </c>
      <c r="K124" s="244"/>
    </row>
    <row r="125" spans="2:11" s="1" customFormat="1" ht="5.25" customHeight="1">
      <c r="B125" s="245"/>
      <c r="C125" s="223"/>
      <c r="D125" s="223"/>
      <c r="E125" s="223"/>
      <c r="F125" s="223"/>
      <c r="G125" s="205"/>
      <c r="H125" s="223"/>
      <c r="I125" s="223"/>
      <c r="J125" s="223"/>
      <c r="K125" s="246"/>
    </row>
    <row r="126" spans="2:11" s="1" customFormat="1" ht="15" customHeight="1">
      <c r="B126" s="245"/>
      <c r="C126" s="205" t="s">
        <v>1208</v>
      </c>
      <c r="D126" s="223"/>
      <c r="E126" s="223"/>
      <c r="F126" s="225" t="s">
        <v>1205</v>
      </c>
      <c r="G126" s="205"/>
      <c r="H126" s="205" t="s">
        <v>1245</v>
      </c>
      <c r="I126" s="205" t="s">
        <v>1207</v>
      </c>
      <c r="J126" s="205">
        <v>120</v>
      </c>
      <c r="K126" s="247"/>
    </row>
    <row r="127" spans="2:11" s="1" customFormat="1" ht="15" customHeight="1">
      <c r="B127" s="245"/>
      <c r="C127" s="205" t="s">
        <v>1254</v>
      </c>
      <c r="D127" s="205"/>
      <c r="E127" s="205"/>
      <c r="F127" s="225" t="s">
        <v>1205</v>
      </c>
      <c r="G127" s="205"/>
      <c r="H127" s="205" t="s">
        <v>1255</v>
      </c>
      <c r="I127" s="205" t="s">
        <v>1207</v>
      </c>
      <c r="J127" s="205" t="s">
        <v>1256</v>
      </c>
      <c r="K127" s="247"/>
    </row>
    <row r="128" spans="2:11" s="1" customFormat="1" ht="15" customHeight="1">
      <c r="B128" s="245"/>
      <c r="C128" s="205" t="s">
        <v>1153</v>
      </c>
      <c r="D128" s="205"/>
      <c r="E128" s="205"/>
      <c r="F128" s="225" t="s">
        <v>1205</v>
      </c>
      <c r="G128" s="205"/>
      <c r="H128" s="205" t="s">
        <v>1257</v>
      </c>
      <c r="I128" s="205" t="s">
        <v>1207</v>
      </c>
      <c r="J128" s="205" t="s">
        <v>1256</v>
      </c>
      <c r="K128" s="247"/>
    </row>
    <row r="129" spans="2:11" s="1" customFormat="1" ht="15" customHeight="1">
      <c r="B129" s="245"/>
      <c r="C129" s="205" t="s">
        <v>1216</v>
      </c>
      <c r="D129" s="205"/>
      <c r="E129" s="205"/>
      <c r="F129" s="225" t="s">
        <v>1211</v>
      </c>
      <c r="G129" s="205"/>
      <c r="H129" s="205" t="s">
        <v>1217</v>
      </c>
      <c r="I129" s="205" t="s">
        <v>1207</v>
      </c>
      <c r="J129" s="205">
        <v>15</v>
      </c>
      <c r="K129" s="247"/>
    </row>
    <row r="130" spans="2:11" s="1" customFormat="1" ht="15" customHeight="1">
      <c r="B130" s="245"/>
      <c r="C130" s="227" t="s">
        <v>1218</v>
      </c>
      <c r="D130" s="227"/>
      <c r="E130" s="227"/>
      <c r="F130" s="228" t="s">
        <v>1211</v>
      </c>
      <c r="G130" s="227"/>
      <c r="H130" s="227" t="s">
        <v>1219</v>
      </c>
      <c r="I130" s="227" t="s">
        <v>1207</v>
      </c>
      <c r="J130" s="227">
        <v>15</v>
      </c>
      <c r="K130" s="247"/>
    </row>
    <row r="131" spans="2:11" s="1" customFormat="1" ht="15" customHeight="1">
      <c r="B131" s="245"/>
      <c r="C131" s="227" t="s">
        <v>1220</v>
      </c>
      <c r="D131" s="227"/>
      <c r="E131" s="227"/>
      <c r="F131" s="228" t="s">
        <v>1211</v>
      </c>
      <c r="G131" s="227"/>
      <c r="H131" s="227" t="s">
        <v>1221</v>
      </c>
      <c r="I131" s="227" t="s">
        <v>1207</v>
      </c>
      <c r="J131" s="227">
        <v>20</v>
      </c>
      <c r="K131" s="247"/>
    </row>
    <row r="132" spans="2:11" s="1" customFormat="1" ht="15" customHeight="1">
      <c r="B132" s="245"/>
      <c r="C132" s="227" t="s">
        <v>1222</v>
      </c>
      <c r="D132" s="227"/>
      <c r="E132" s="227"/>
      <c r="F132" s="228" t="s">
        <v>1211</v>
      </c>
      <c r="G132" s="227"/>
      <c r="H132" s="227" t="s">
        <v>1223</v>
      </c>
      <c r="I132" s="227" t="s">
        <v>1207</v>
      </c>
      <c r="J132" s="227">
        <v>20</v>
      </c>
      <c r="K132" s="247"/>
    </row>
    <row r="133" spans="2:11" s="1" customFormat="1" ht="15" customHeight="1">
      <c r="B133" s="245"/>
      <c r="C133" s="205" t="s">
        <v>1210</v>
      </c>
      <c r="D133" s="205"/>
      <c r="E133" s="205"/>
      <c r="F133" s="225" t="s">
        <v>1211</v>
      </c>
      <c r="G133" s="205"/>
      <c r="H133" s="205" t="s">
        <v>1245</v>
      </c>
      <c r="I133" s="205" t="s">
        <v>1207</v>
      </c>
      <c r="J133" s="205">
        <v>50</v>
      </c>
      <c r="K133" s="247"/>
    </row>
    <row r="134" spans="2:11" s="1" customFormat="1" ht="15" customHeight="1">
      <c r="B134" s="245"/>
      <c r="C134" s="205" t="s">
        <v>1224</v>
      </c>
      <c r="D134" s="205"/>
      <c r="E134" s="205"/>
      <c r="F134" s="225" t="s">
        <v>1211</v>
      </c>
      <c r="G134" s="205"/>
      <c r="H134" s="205" t="s">
        <v>1245</v>
      </c>
      <c r="I134" s="205" t="s">
        <v>1207</v>
      </c>
      <c r="J134" s="205">
        <v>50</v>
      </c>
      <c r="K134" s="247"/>
    </row>
    <row r="135" spans="2:11" s="1" customFormat="1" ht="15" customHeight="1">
      <c r="B135" s="245"/>
      <c r="C135" s="205" t="s">
        <v>1230</v>
      </c>
      <c r="D135" s="205"/>
      <c r="E135" s="205"/>
      <c r="F135" s="225" t="s">
        <v>1211</v>
      </c>
      <c r="G135" s="205"/>
      <c r="H135" s="205" t="s">
        <v>1245</v>
      </c>
      <c r="I135" s="205" t="s">
        <v>1207</v>
      </c>
      <c r="J135" s="205">
        <v>50</v>
      </c>
      <c r="K135" s="247"/>
    </row>
    <row r="136" spans="2:11" s="1" customFormat="1" ht="15" customHeight="1">
      <c r="B136" s="245"/>
      <c r="C136" s="205" t="s">
        <v>1232</v>
      </c>
      <c r="D136" s="205"/>
      <c r="E136" s="205"/>
      <c r="F136" s="225" t="s">
        <v>1211</v>
      </c>
      <c r="G136" s="205"/>
      <c r="H136" s="205" t="s">
        <v>1245</v>
      </c>
      <c r="I136" s="205" t="s">
        <v>1207</v>
      </c>
      <c r="J136" s="205">
        <v>50</v>
      </c>
      <c r="K136" s="247"/>
    </row>
    <row r="137" spans="2:11" s="1" customFormat="1" ht="15" customHeight="1">
      <c r="B137" s="245"/>
      <c r="C137" s="205" t="s">
        <v>1233</v>
      </c>
      <c r="D137" s="205"/>
      <c r="E137" s="205"/>
      <c r="F137" s="225" t="s">
        <v>1211</v>
      </c>
      <c r="G137" s="205"/>
      <c r="H137" s="205" t="s">
        <v>1258</v>
      </c>
      <c r="I137" s="205" t="s">
        <v>1207</v>
      </c>
      <c r="J137" s="205">
        <v>255</v>
      </c>
      <c r="K137" s="247"/>
    </row>
    <row r="138" spans="2:11" s="1" customFormat="1" ht="15" customHeight="1">
      <c r="B138" s="245"/>
      <c r="C138" s="205" t="s">
        <v>1235</v>
      </c>
      <c r="D138" s="205"/>
      <c r="E138" s="205"/>
      <c r="F138" s="225" t="s">
        <v>1205</v>
      </c>
      <c r="G138" s="205"/>
      <c r="H138" s="205" t="s">
        <v>1259</v>
      </c>
      <c r="I138" s="205" t="s">
        <v>1237</v>
      </c>
      <c r="J138" s="205"/>
      <c r="K138" s="247"/>
    </row>
    <row r="139" spans="2:11" s="1" customFormat="1" ht="15" customHeight="1">
      <c r="B139" s="245"/>
      <c r="C139" s="205" t="s">
        <v>1238</v>
      </c>
      <c r="D139" s="205"/>
      <c r="E139" s="205"/>
      <c r="F139" s="225" t="s">
        <v>1205</v>
      </c>
      <c r="G139" s="205"/>
      <c r="H139" s="205" t="s">
        <v>1260</v>
      </c>
      <c r="I139" s="205" t="s">
        <v>1240</v>
      </c>
      <c r="J139" s="205"/>
      <c r="K139" s="247"/>
    </row>
    <row r="140" spans="2:11" s="1" customFormat="1" ht="15" customHeight="1">
      <c r="B140" s="245"/>
      <c r="C140" s="205" t="s">
        <v>1241</v>
      </c>
      <c r="D140" s="205"/>
      <c r="E140" s="205"/>
      <c r="F140" s="225" t="s">
        <v>1205</v>
      </c>
      <c r="G140" s="205"/>
      <c r="H140" s="205" t="s">
        <v>1241</v>
      </c>
      <c r="I140" s="205" t="s">
        <v>1240</v>
      </c>
      <c r="J140" s="205"/>
      <c r="K140" s="247"/>
    </row>
    <row r="141" spans="2:11" s="1" customFormat="1" ht="15" customHeight="1">
      <c r="B141" s="245"/>
      <c r="C141" s="205" t="s">
        <v>37</v>
      </c>
      <c r="D141" s="205"/>
      <c r="E141" s="205"/>
      <c r="F141" s="225" t="s">
        <v>1205</v>
      </c>
      <c r="G141" s="205"/>
      <c r="H141" s="205" t="s">
        <v>1261</v>
      </c>
      <c r="I141" s="205" t="s">
        <v>1240</v>
      </c>
      <c r="J141" s="205"/>
      <c r="K141" s="247"/>
    </row>
    <row r="142" spans="2:11" s="1" customFormat="1" ht="15" customHeight="1">
      <c r="B142" s="245"/>
      <c r="C142" s="205" t="s">
        <v>1262</v>
      </c>
      <c r="D142" s="205"/>
      <c r="E142" s="205"/>
      <c r="F142" s="225" t="s">
        <v>1205</v>
      </c>
      <c r="G142" s="205"/>
      <c r="H142" s="205" t="s">
        <v>1263</v>
      </c>
      <c r="I142" s="205" t="s">
        <v>1240</v>
      </c>
      <c r="J142" s="205"/>
      <c r="K142" s="247"/>
    </row>
    <row r="143" spans="2:11" s="1" customFormat="1" ht="15" customHeight="1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s="1" customFormat="1" ht="18.75" customHeight="1">
      <c r="B144" s="202"/>
      <c r="C144" s="202"/>
      <c r="D144" s="202"/>
      <c r="E144" s="202"/>
      <c r="F144" s="237"/>
      <c r="G144" s="202"/>
      <c r="H144" s="202"/>
      <c r="I144" s="202"/>
      <c r="J144" s="202"/>
      <c r="K144" s="202"/>
    </row>
    <row r="145" spans="2:11" s="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s="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s="1" customFormat="1" ht="45" customHeight="1">
      <c r="B147" s="216"/>
      <c r="C147" s="311" t="s">
        <v>1264</v>
      </c>
      <c r="D147" s="311"/>
      <c r="E147" s="311"/>
      <c r="F147" s="311"/>
      <c r="G147" s="311"/>
      <c r="H147" s="311"/>
      <c r="I147" s="311"/>
      <c r="J147" s="311"/>
      <c r="K147" s="217"/>
    </row>
    <row r="148" spans="2:11" s="1" customFormat="1" ht="17.25" customHeight="1">
      <c r="B148" s="216"/>
      <c r="C148" s="218" t="s">
        <v>1199</v>
      </c>
      <c r="D148" s="218"/>
      <c r="E148" s="218"/>
      <c r="F148" s="218" t="s">
        <v>1200</v>
      </c>
      <c r="G148" s="219"/>
      <c r="H148" s="218" t="s">
        <v>53</v>
      </c>
      <c r="I148" s="218" t="s">
        <v>56</v>
      </c>
      <c r="J148" s="218" t="s">
        <v>1201</v>
      </c>
      <c r="K148" s="217"/>
    </row>
    <row r="149" spans="2:11" s="1" customFormat="1" ht="17.25" customHeight="1">
      <c r="B149" s="216"/>
      <c r="C149" s="220" t="s">
        <v>1202</v>
      </c>
      <c r="D149" s="220"/>
      <c r="E149" s="220"/>
      <c r="F149" s="221" t="s">
        <v>1203</v>
      </c>
      <c r="G149" s="222"/>
      <c r="H149" s="220"/>
      <c r="I149" s="220"/>
      <c r="J149" s="220" t="s">
        <v>1204</v>
      </c>
      <c r="K149" s="217"/>
    </row>
    <row r="150" spans="2:11" s="1" customFormat="1" ht="5.25" customHeight="1">
      <c r="B150" s="226"/>
      <c r="C150" s="223"/>
      <c r="D150" s="223"/>
      <c r="E150" s="223"/>
      <c r="F150" s="223"/>
      <c r="G150" s="224"/>
      <c r="H150" s="223"/>
      <c r="I150" s="223"/>
      <c r="J150" s="223"/>
      <c r="K150" s="247"/>
    </row>
    <row r="151" spans="2:11" s="1" customFormat="1" ht="15" customHeight="1">
      <c r="B151" s="226"/>
      <c r="C151" s="251" t="s">
        <v>1208</v>
      </c>
      <c r="D151" s="205"/>
      <c r="E151" s="205"/>
      <c r="F151" s="252" t="s">
        <v>1205</v>
      </c>
      <c r="G151" s="205"/>
      <c r="H151" s="251" t="s">
        <v>1245</v>
      </c>
      <c r="I151" s="251" t="s">
        <v>1207</v>
      </c>
      <c r="J151" s="251">
        <v>120</v>
      </c>
      <c r="K151" s="247"/>
    </row>
    <row r="152" spans="2:11" s="1" customFormat="1" ht="15" customHeight="1">
      <c r="B152" s="226"/>
      <c r="C152" s="251" t="s">
        <v>1254</v>
      </c>
      <c r="D152" s="205"/>
      <c r="E152" s="205"/>
      <c r="F152" s="252" t="s">
        <v>1205</v>
      </c>
      <c r="G152" s="205"/>
      <c r="H152" s="251" t="s">
        <v>1265</v>
      </c>
      <c r="I152" s="251" t="s">
        <v>1207</v>
      </c>
      <c r="J152" s="251" t="s">
        <v>1256</v>
      </c>
      <c r="K152" s="247"/>
    </row>
    <row r="153" spans="2:11" s="1" customFormat="1" ht="15" customHeight="1">
      <c r="B153" s="226"/>
      <c r="C153" s="251" t="s">
        <v>1153</v>
      </c>
      <c r="D153" s="205"/>
      <c r="E153" s="205"/>
      <c r="F153" s="252" t="s">
        <v>1205</v>
      </c>
      <c r="G153" s="205"/>
      <c r="H153" s="251" t="s">
        <v>1266</v>
      </c>
      <c r="I153" s="251" t="s">
        <v>1207</v>
      </c>
      <c r="J153" s="251" t="s">
        <v>1256</v>
      </c>
      <c r="K153" s="247"/>
    </row>
    <row r="154" spans="2:11" s="1" customFormat="1" ht="15" customHeight="1">
      <c r="B154" s="226"/>
      <c r="C154" s="251" t="s">
        <v>1210</v>
      </c>
      <c r="D154" s="205"/>
      <c r="E154" s="205"/>
      <c r="F154" s="252" t="s">
        <v>1211</v>
      </c>
      <c r="G154" s="205"/>
      <c r="H154" s="251" t="s">
        <v>1245</v>
      </c>
      <c r="I154" s="251" t="s">
        <v>1207</v>
      </c>
      <c r="J154" s="251">
        <v>50</v>
      </c>
      <c r="K154" s="247"/>
    </row>
    <row r="155" spans="2:11" s="1" customFormat="1" ht="15" customHeight="1">
      <c r="B155" s="226"/>
      <c r="C155" s="251" t="s">
        <v>1213</v>
      </c>
      <c r="D155" s="205"/>
      <c r="E155" s="205"/>
      <c r="F155" s="252" t="s">
        <v>1205</v>
      </c>
      <c r="G155" s="205"/>
      <c r="H155" s="251" t="s">
        <v>1245</v>
      </c>
      <c r="I155" s="251" t="s">
        <v>1215</v>
      </c>
      <c r="J155" s="251"/>
      <c r="K155" s="247"/>
    </row>
    <row r="156" spans="2:11" s="1" customFormat="1" ht="15" customHeight="1">
      <c r="B156" s="226"/>
      <c r="C156" s="251" t="s">
        <v>1224</v>
      </c>
      <c r="D156" s="205"/>
      <c r="E156" s="205"/>
      <c r="F156" s="252" t="s">
        <v>1211</v>
      </c>
      <c r="G156" s="205"/>
      <c r="H156" s="251" t="s">
        <v>1245</v>
      </c>
      <c r="I156" s="251" t="s">
        <v>1207</v>
      </c>
      <c r="J156" s="251">
        <v>50</v>
      </c>
      <c r="K156" s="247"/>
    </row>
    <row r="157" spans="2:11" s="1" customFormat="1" ht="15" customHeight="1">
      <c r="B157" s="226"/>
      <c r="C157" s="251" t="s">
        <v>1232</v>
      </c>
      <c r="D157" s="205"/>
      <c r="E157" s="205"/>
      <c r="F157" s="252" t="s">
        <v>1211</v>
      </c>
      <c r="G157" s="205"/>
      <c r="H157" s="251" t="s">
        <v>1245</v>
      </c>
      <c r="I157" s="251" t="s">
        <v>1207</v>
      </c>
      <c r="J157" s="251">
        <v>50</v>
      </c>
      <c r="K157" s="247"/>
    </row>
    <row r="158" spans="2:11" s="1" customFormat="1" ht="15" customHeight="1">
      <c r="B158" s="226"/>
      <c r="C158" s="251" t="s">
        <v>1230</v>
      </c>
      <c r="D158" s="205"/>
      <c r="E158" s="205"/>
      <c r="F158" s="252" t="s">
        <v>1211</v>
      </c>
      <c r="G158" s="205"/>
      <c r="H158" s="251" t="s">
        <v>1245</v>
      </c>
      <c r="I158" s="251" t="s">
        <v>1207</v>
      </c>
      <c r="J158" s="251">
        <v>50</v>
      </c>
      <c r="K158" s="247"/>
    </row>
    <row r="159" spans="2:11" s="1" customFormat="1" ht="15" customHeight="1">
      <c r="B159" s="226"/>
      <c r="C159" s="251" t="s">
        <v>91</v>
      </c>
      <c r="D159" s="205"/>
      <c r="E159" s="205"/>
      <c r="F159" s="252" t="s">
        <v>1205</v>
      </c>
      <c r="G159" s="205"/>
      <c r="H159" s="251" t="s">
        <v>1267</v>
      </c>
      <c r="I159" s="251" t="s">
        <v>1207</v>
      </c>
      <c r="J159" s="251" t="s">
        <v>1268</v>
      </c>
      <c r="K159" s="247"/>
    </row>
    <row r="160" spans="2:11" s="1" customFormat="1" ht="15" customHeight="1">
      <c r="B160" s="226"/>
      <c r="C160" s="251" t="s">
        <v>1269</v>
      </c>
      <c r="D160" s="205"/>
      <c r="E160" s="205"/>
      <c r="F160" s="252" t="s">
        <v>1205</v>
      </c>
      <c r="G160" s="205"/>
      <c r="H160" s="251" t="s">
        <v>1270</v>
      </c>
      <c r="I160" s="251" t="s">
        <v>1240</v>
      </c>
      <c r="J160" s="251"/>
      <c r="K160" s="247"/>
    </row>
    <row r="161" spans="2:11" s="1" customFormat="1" ht="15" customHeight="1">
      <c r="B161" s="253"/>
      <c r="C161" s="235"/>
      <c r="D161" s="235"/>
      <c r="E161" s="235"/>
      <c r="F161" s="235"/>
      <c r="G161" s="235"/>
      <c r="H161" s="235"/>
      <c r="I161" s="235"/>
      <c r="J161" s="235"/>
      <c r="K161" s="254"/>
    </row>
    <row r="162" spans="2:11" s="1" customFormat="1" ht="18.75" customHeight="1">
      <c r="B162" s="202"/>
      <c r="C162" s="205"/>
      <c r="D162" s="205"/>
      <c r="E162" s="205"/>
      <c r="F162" s="225"/>
      <c r="G162" s="205"/>
      <c r="H162" s="205"/>
      <c r="I162" s="205"/>
      <c r="J162" s="205"/>
      <c r="K162" s="202"/>
    </row>
    <row r="163" spans="2:11" s="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s="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s="1" customFormat="1" ht="45" customHeight="1">
      <c r="B165" s="197"/>
      <c r="C165" s="307" t="s">
        <v>1271</v>
      </c>
      <c r="D165" s="307"/>
      <c r="E165" s="307"/>
      <c r="F165" s="307"/>
      <c r="G165" s="307"/>
      <c r="H165" s="307"/>
      <c r="I165" s="307"/>
      <c r="J165" s="307"/>
      <c r="K165" s="198"/>
    </row>
    <row r="166" spans="2:11" s="1" customFormat="1" ht="17.25" customHeight="1">
      <c r="B166" s="197"/>
      <c r="C166" s="218" t="s">
        <v>1199</v>
      </c>
      <c r="D166" s="218"/>
      <c r="E166" s="218"/>
      <c r="F166" s="218" t="s">
        <v>1200</v>
      </c>
      <c r="G166" s="255"/>
      <c r="H166" s="256" t="s">
        <v>53</v>
      </c>
      <c r="I166" s="256" t="s">
        <v>56</v>
      </c>
      <c r="J166" s="218" t="s">
        <v>1201</v>
      </c>
      <c r="K166" s="198"/>
    </row>
    <row r="167" spans="2:11" s="1" customFormat="1" ht="17.25" customHeight="1">
      <c r="B167" s="199"/>
      <c r="C167" s="220" t="s">
        <v>1202</v>
      </c>
      <c r="D167" s="220"/>
      <c r="E167" s="220"/>
      <c r="F167" s="221" t="s">
        <v>1203</v>
      </c>
      <c r="G167" s="257"/>
      <c r="H167" s="258"/>
      <c r="I167" s="258"/>
      <c r="J167" s="220" t="s">
        <v>1204</v>
      </c>
      <c r="K167" s="200"/>
    </row>
    <row r="168" spans="2:11" s="1" customFormat="1" ht="5.25" customHeight="1">
      <c r="B168" s="226"/>
      <c r="C168" s="223"/>
      <c r="D168" s="223"/>
      <c r="E168" s="223"/>
      <c r="F168" s="223"/>
      <c r="G168" s="224"/>
      <c r="H168" s="223"/>
      <c r="I168" s="223"/>
      <c r="J168" s="223"/>
      <c r="K168" s="247"/>
    </row>
    <row r="169" spans="2:11" s="1" customFormat="1" ht="15" customHeight="1">
      <c r="B169" s="226"/>
      <c r="C169" s="205" t="s">
        <v>1208</v>
      </c>
      <c r="D169" s="205"/>
      <c r="E169" s="205"/>
      <c r="F169" s="225" t="s">
        <v>1205</v>
      </c>
      <c r="G169" s="205"/>
      <c r="H169" s="205" t="s">
        <v>1245</v>
      </c>
      <c r="I169" s="205" t="s">
        <v>1207</v>
      </c>
      <c r="J169" s="205">
        <v>120</v>
      </c>
      <c r="K169" s="247"/>
    </row>
    <row r="170" spans="2:11" s="1" customFormat="1" ht="15" customHeight="1">
      <c r="B170" s="226"/>
      <c r="C170" s="205" t="s">
        <v>1254</v>
      </c>
      <c r="D170" s="205"/>
      <c r="E170" s="205"/>
      <c r="F170" s="225" t="s">
        <v>1205</v>
      </c>
      <c r="G170" s="205"/>
      <c r="H170" s="205" t="s">
        <v>1255</v>
      </c>
      <c r="I170" s="205" t="s">
        <v>1207</v>
      </c>
      <c r="J170" s="205" t="s">
        <v>1256</v>
      </c>
      <c r="K170" s="247"/>
    </row>
    <row r="171" spans="2:11" s="1" customFormat="1" ht="15" customHeight="1">
      <c r="B171" s="226"/>
      <c r="C171" s="205" t="s">
        <v>1153</v>
      </c>
      <c r="D171" s="205"/>
      <c r="E171" s="205"/>
      <c r="F171" s="225" t="s">
        <v>1205</v>
      </c>
      <c r="G171" s="205"/>
      <c r="H171" s="205" t="s">
        <v>1272</v>
      </c>
      <c r="I171" s="205" t="s">
        <v>1207</v>
      </c>
      <c r="J171" s="205" t="s">
        <v>1256</v>
      </c>
      <c r="K171" s="247"/>
    </row>
    <row r="172" spans="2:11" s="1" customFormat="1" ht="15" customHeight="1">
      <c r="B172" s="226"/>
      <c r="C172" s="205" t="s">
        <v>1210</v>
      </c>
      <c r="D172" s="205"/>
      <c r="E172" s="205"/>
      <c r="F172" s="225" t="s">
        <v>1211</v>
      </c>
      <c r="G172" s="205"/>
      <c r="H172" s="205" t="s">
        <v>1272</v>
      </c>
      <c r="I172" s="205" t="s">
        <v>1207</v>
      </c>
      <c r="J172" s="205">
        <v>50</v>
      </c>
      <c r="K172" s="247"/>
    </row>
    <row r="173" spans="2:11" s="1" customFormat="1" ht="15" customHeight="1">
      <c r="B173" s="226"/>
      <c r="C173" s="205" t="s">
        <v>1213</v>
      </c>
      <c r="D173" s="205"/>
      <c r="E173" s="205"/>
      <c r="F173" s="225" t="s">
        <v>1205</v>
      </c>
      <c r="G173" s="205"/>
      <c r="H173" s="205" t="s">
        <v>1272</v>
      </c>
      <c r="I173" s="205" t="s">
        <v>1215</v>
      </c>
      <c r="J173" s="205"/>
      <c r="K173" s="247"/>
    </row>
    <row r="174" spans="2:11" s="1" customFormat="1" ht="15" customHeight="1">
      <c r="B174" s="226"/>
      <c r="C174" s="205" t="s">
        <v>1224</v>
      </c>
      <c r="D174" s="205"/>
      <c r="E174" s="205"/>
      <c r="F174" s="225" t="s">
        <v>1211</v>
      </c>
      <c r="G174" s="205"/>
      <c r="H174" s="205" t="s">
        <v>1272</v>
      </c>
      <c r="I174" s="205" t="s">
        <v>1207</v>
      </c>
      <c r="J174" s="205">
        <v>50</v>
      </c>
      <c r="K174" s="247"/>
    </row>
    <row r="175" spans="2:11" s="1" customFormat="1" ht="15" customHeight="1">
      <c r="B175" s="226"/>
      <c r="C175" s="205" t="s">
        <v>1232</v>
      </c>
      <c r="D175" s="205"/>
      <c r="E175" s="205"/>
      <c r="F175" s="225" t="s">
        <v>1211</v>
      </c>
      <c r="G175" s="205"/>
      <c r="H175" s="205" t="s">
        <v>1272</v>
      </c>
      <c r="I175" s="205" t="s">
        <v>1207</v>
      </c>
      <c r="J175" s="205">
        <v>50</v>
      </c>
      <c r="K175" s="247"/>
    </row>
    <row r="176" spans="2:11" s="1" customFormat="1" ht="15" customHeight="1">
      <c r="B176" s="226"/>
      <c r="C176" s="205" t="s">
        <v>1230</v>
      </c>
      <c r="D176" s="205"/>
      <c r="E176" s="205"/>
      <c r="F176" s="225" t="s">
        <v>1211</v>
      </c>
      <c r="G176" s="205"/>
      <c r="H176" s="205" t="s">
        <v>1272</v>
      </c>
      <c r="I176" s="205" t="s">
        <v>1207</v>
      </c>
      <c r="J176" s="205">
        <v>50</v>
      </c>
      <c r="K176" s="247"/>
    </row>
    <row r="177" spans="2:11" s="1" customFormat="1" ht="15" customHeight="1">
      <c r="B177" s="226"/>
      <c r="C177" s="205" t="s">
        <v>113</v>
      </c>
      <c r="D177" s="205"/>
      <c r="E177" s="205"/>
      <c r="F177" s="225" t="s">
        <v>1205</v>
      </c>
      <c r="G177" s="205"/>
      <c r="H177" s="205" t="s">
        <v>1273</v>
      </c>
      <c r="I177" s="205" t="s">
        <v>1274</v>
      </c>
      <c r="J177" s="205"/>
      <c r="K177" s="247"/>
    </row>
    <row r="178" spans="2:11" s="1" customFormat="1" ht="15" customHeight="1">
      <c r="B178" s="226"/>
      <c r="C178" s="205" t="s">
        <v>56</v>
      </c>
      <c r="D178" s="205"/>
      <c r="E178" s="205"/>
      <c r="F178" s="225" t="s">
        <v>1205</v>
      </c>
      <c r="G178" s="205"/>
      <c r="H178" s="205" t="s">
        <v>1275</v>
      </c>
      <c r="I178" s="205" t="s">
        <v>1276</v>
      </c>
      <c r="J178" s="205">
        <v>1</v>
      </c>
      <c r="K178" s="247"/>
    </row>
    <row r="179" spans="2:11" s="1" customFormat="1" ht="15" customHeight="1">
      <c r="B179" s="226"/>
      <c r="C179" s="205" t="s">
        <v>52</v>
      </c>
      <c r="D179" s="205"/>
      <c r="E179" s="205"/>
      <c r="F179" s="225" t="s">
        <v>1205</v>
      </c>
      <c r="G179" s="205"/>
      <c r="H179" s="205" t="s">
        <v>1277</v>
      </c>
      <c r="I179" s="205" t="s">
        <v>1207</v>
      </c>
      <c r="J179" s="205">
        <v>20</v>
      </c>
      <c r="K179" s="247"/>
    </row>
    <row r="180" spans="2:11" s="1" customFormat="1" ht="15" customHeight="1">
      <c r="B180" s="226"/>
      <c r="C180" s="205" t="s">
        <v>53</v>
      </c>
      <c r="D180" s="205"/>
      <c r="E180" s="205"/>
      <c r="F180" s="225" t="s">
        <v>1205</v>
      </c>
      <c r="G180" s="205"/>
      <c r="H180" s="205" t="s">
        <v>1278</v>
      </c>
      <c r="I180" s="205" t="s">
        <v>1207</v>
      </c>
      <c r="J180" s="205">
        <v>255</v>
      </c>
      <c r="K180" s="247"/>
    </row>
    <row r="181" spans="2:11" s="1" customFormat="1" ht="15" customHeight="1">
      <c r="B181" s="226"/>
      <c r="C181" s="205" t="s">
        <v>114</v>
      </c>
      <c r="D181" s="205"/>
      <c r="E181" s="205"/>
      <c r="F181" s="225" t="s">
        <v>1205</v>
      </c>
      <c r="G181" s="205"/>
      <c r="H181" s="205" t="s">
        <v>1169</v>
      </c>
      <c r="I181" s="205" t="s">
        <v>1207</v>
      </c>
      <c r="J181" s="205">
        <v>10</v>
      </c>
      <c r="K181" s="247"/>
    </row>
    <row r="182" spans="2:11" s="1" customFormat="1" ht="15" customHeight="1">
      <c r="B182" s="226"/>
      <c r="C182" s="205" t="s">
        <v>115</v>
      </c>
      <c r="D182" s="205"/>
      <c r="E182" s="205"/>
      <c r="F182" s="225" t="s">
        <v>1205</v>
      </c>
      <c r="G182" s="205"/>
      <c r="H182" s="205" t="s">
        <v>1279</v>
      </c>
      <c r="I182" s="205" t="s">
        <v>1240</v>
      </c>
      <c r="J182" s="205"/>
      <c r="K182" s="247"/>
    </row>
    <row r="183" spans="2:11" s="1" customFormat="1" ht="15" customHeight="1">
      <c r="B183" s="226"/>
      <c r="C183" s="205" t="s">
        <v>1280</v>
      </c>
      <c r="D183" s="205"/>
      <c r="E183" s="205"/>
      <c r="F183" s="225" t="s">
        <v>1205</v>
      </c>
      <c r="G183" s="205"/>
      <c r="H183" s="205" t="s">
        <v>1281</v>
      </c>
      <c r="I183" s="205" t="s">
        <v>1240</v>
      </c>
      <c r="J183" s="205"/>
      <c r="K183" s="247"/>
    </row>
    <row r="184" spans="2:11" s="1" customFormat="1" ht="15" customHeight="1">
      <c r="B184" s="226"/>
      <c r="C184" s="205" t="s">
        <v>1269</v>
      </c>
      <c r="D184" s="205"/>
      <c r="E184" s="205"/>
      <c r="F184" s="225" t="s">
        <v>1205</v>
      </c>
      <c r="G184" s="205"/>
      <c r="H184" s="205" t="s">
        <v>1282</v>
      </c>
      <c r="I184" s="205" t="s">
        <v>1240</v>
      </c>
      <c r="J184" s="205"/>
      <c r="K184" s="247"/>
    </row>
    <row r="185" spans="2:11" s="1" customFormat="1" ht="15" customHeight="1">
      <c r="B185" s="226"/>
      <c r="C185" s="205" t="s">
        <v>117</v>
      </c>
      <c r="D185" s="205"/>
      <c r="E185" s="205"/>
      <c r="F185" s="225" t="s">
        <v>1211</v>
      </c>
      <c r="G185" s="205"/>
      <c r="H185" s="205" t="s">
        <v>1283</v>
      </c>
      <c r="I185" s="205" t="s">
        <v>1207</v>
      </c>
      <c r="J185" s="205">
        <v>50</v>
      </c>
      <c r="K185" s="247"/>
    </row>
    <row r="186" spans="2:11" s="1" customFormat="1" ht="15" customHeight="1">
      <c r="B186" s="226"/>
      <c r="C186" s="205" t="s">
        <v>1284</v>
      </c>
      <c r="D186" s="205"/>
      <c r="E186" s="205"/>
      <c r="F186" s="225" t="s">
        <v>1211</v>
      </c>
      <c r="G186" s="205"/>
      <c r="H186" s="205" t="s">
        <v>1285</v>
      </c>
      <c r="I186" s="205" t="s">
        <v>1286</v>
      </c>
      <c r="J186" s="205"/>
      <c r="K186" s="247"/>
    </row>
    <row r="187" spans="2:11" s="1" customFormat="1" ht="15" customHeight="1">
      <c r="B187" s="226"/>
      <c r="C187" s="205" t="s">
        <v>1287</v>
      </c>
      <c r="D187" s="205"/>
      <c r="E187" s="205"/>
      <c r="F187" s="225" t="s">
        <v>1211</v>
      </c>
      <c r="G187" s="205"/>
      <c r="H187" s="205" t="s">
        <v>1288</v>
      </c>
      <c r="I187" s="205" t="s">
        <v>1286</v>
      </c>
      <c r="J187" s="205"/>
      <c r="K187" s="247"/>
    </row>
    <row r="188" spans="2:11" s="1" customFormat="1" ht="15" customHeight="1">
      <c r="B188" s="226"/>
      <c r="C188" s="205" t="s">
        <v>1289</v>
      </c>
      <c r="D188" s="205"/>
      <c r="E188" s="205"/>
      <c r="F188" s="225" t="s">
        <v>1211</v>
      </c>
      <c r="G188" s="205"/>
      <c r="H188" s="205" t="s">
        <v>1290</v>
      </c>
      <c r="I188" s="205" t="s">
        <v>1286</v>
      </c>
      <c r="J188" s="205"/>
      <c r="K188" s="247"/>
    </row>
    <row r="189" spans="2:11" s="1" customFormat="1" ht="15" customHeight="1">
      <c r="B189" s="226"/>
      <c r="C189" s="259" t="s">
        <v>1291</v>
      </c>
      <c r="D189" s="205"/>
      <c r="E189" s="205"/>
      <c r="F189" s="225" t="s">
        <v>1211</v>
      </c>
      <c r="G189" s="205"/>
      <c r="H189" s="205" t="s">
        <v>1292</v>
      </c>
      <c r="I189" s="205" t="s">
        <v>1293</v>
      </c>
      <c r="J189" s="260" t="s">
        <v>1294</v>
      </c>
      <c r="K189" s="247"/>
    </row>
    <row r="190" spans="2:11" s="1" customFormat="1" ht="15" customHeight="1">
      <c r="B190" s="226"/>
      <c r="C190" s="211" t="s">
        <v>41</v>
      </c>
      <c r="D190" s="205"/>
      <c r="E190" s="205"/>
      <c r="F190" s="225" t="s">
        <v>1205</v>
      </c>
      <c r="G190" s="205"/>
      <c r="H190" s="202" t="s">
        <v>1295</v>
      </c>
      <c r="I190" s="205" t="s">
        <v>1296</v>
      </c>
      <c r="J190" s="205"/>
      <c r="K190" s="247"/>
    </row>
    <row r="191" spans="2:11" s="1" customFormat="1" ht="15" customHeight="1">
      <c r="B191" s="226"/>
      <c r="C191" s="211" t="s">
        <v>1297</v>
      </c>
      <c r="D191" s="205"/>
      <c r="E191" s="205"/>
      <c r="F191" s="225" t="s">
        <v>1205</v>
      </c>
      <c r="G191" s="205"/>
      <c r="H191" s="205" t="s">
        <v>1298</v>
      </c>
      <c r="I191" s="205" t="s">
        <v>1240</v>
      </c>
      <c r="J191" s="205"/>
      <c r="K191" s="247"/>
    </row>
    <row r="192" spans="2:11" s="1" customFormat="1" ht="15" customHeight="1">
      <c r="B192" s="226"/>
      <c r="C192" s="211" t="s">
        <v>1299</v>
      </c>
      <c r="D192" s="205"/>
      <c r="E192" s="205"/>
      <c r="F192" s="225" t="s">
        <v>1205</v>
      </c>
      <c r="G192" s="205"/>
      <c r="H192" s="205" t="s">
        <v>1300</v>
      </c>
      <c r="I192" s="205" t="s">
        <v>1240</v>
      </c>
      <c r="J192" s="205"/>
      <c r="K192" s="247"/>
    </row>
    <row r="193" spans="2:11" s="1" customFormat="1" ht="15" customHeight="1">
      <c r="B193" s="226"/>
      <c r="C193" s="211" t="s">
        <v>1301</v>
      </c>
      <c r="D193" s="205"/>
      <c r="E193" s="205"/>
      <c r="F193" s="225" t="s">
        <v>1211</v>
      </c>
      <c r="G193" s="205"/>
      <c r="H193" s="205" t="s">
        <v>1302</v>
      </c>
      <c r="I193" s="205" t="s">
        <v>1240</v>
      </c>
      <c r="J193" s="205"/>
      <c r="K193" s="247"/>
    </row>
    <row r="194" spans="2:11" s="1" customFormat="1" ht="15" customHeight="1">
      <c r="B194" s="253"/>
      <c r="C194" s="261"/>
      <c r="D194" s="235"/>
      <c r="E194" s="235"/>
      <c r="F194" s="235"/>
      <c r="G194" s="235"/>
      <c r="H194" s="235"/>
      <c r="I194" s="235"/>
      <c r="J194" s="235"/>
      <c r="K194" s="254"/>
    </row>
    <row r="195" spans="2:11" s="1" customFormat="1" ht="18.75" customHeight="1">
      <c r="B195" s="202"/>
      <c r="C195" s="205"/>
      <c r="D195" s="205"/>
      <c r="E195" s="205"/>
      <c r="F195" s="225"/>
      <c r="G195" s="205"/>
      <c r="H195" s="205"/>
      <c r="I195" s="205"/>
      <c r="J195" s="205"/>
      <c r="K195" s="202"/>
    </row>
    <row r="196" spans="2:11" s="1" customFormat="1" ht="18.75" customHeight="1">
      <c r="B196" s="202"/>
      <c r="C196" s="205"/>
      <c r="D196" s="205"/>
      <c r="E196" s="205"/>
      <c r="F196" s="225"/>
      <c r="G196" s="205"/>
      <c r="H196" s="205"/>
      <c r="I196" s="205"/>
      <c r="J196" s="205"/>
      <c r="K196" s="202"/>
    </row>
    <row r="197" spans="2:11" s="1" customFormat="1" ht="18.75" customHeight="1">
      <c r="B197" s="212"/>
      <c r="C197" s="212"/>
      <c r="D197" s="212"/>
      <c r="E197" s="212"/>
      <c r="F197" s="212"/>
      <c r="G197" s="212"/>
      <c r="H197" s="212"/>
      <c r="I197" s="212"/>
      <c r="J197" s="212"/>
      <c r="K197" s="212"/>
    </row>
    <row r="198" spans="2:11" s="1" customFormat="1" ht="12">
      <c r="B198" s="194"/>
      <c r="C198" s="195"/>
      <c r="D198" s="195"/>
      <c r="E198" s="195"/>
      <c r="F198" s="195"/>
      <c r="G198" s="195"/>
      <c r="H198" s="195"/>
      <c r="I198" s="195"/>
      <c r="J198" s="195"/>
      <c r="K198" s="196"/>
    </row>
    <row r="199" spans="2:11" s="1" customFormat="1" ht="20.5">
      <c r="B199" s="197"/>
      <c r="C199" s="307" t="s">
        <v>1303</v>
      </c>
      <c r="D199" s="307"/>
      <c r="E199" s="307"/>
      <c r="F199" s="307"/>
      <c r="G199" s="307"/>
      <c r="H199" s="307"/>
      <c r="I199" s="307"/>
      <c r="J199" s="307"/>
      <c r="K199" s="198"/>
    </row>
    <row r="200" spans="2:11" s="1" customFormat="1" ht="25.5" customHeight="1">
      <c r="B200" s="197"/>
      <c r="C200" s="262" t="s">
        <v>1304</v>
      </c>
      <c r="D200" s="262"/>
      <c r="E200" s="262"/>
      <c r="F200" s="262" t="s">
        <v>1305</v>
      </c>
      <c r="G200" s="263"/>
      <c r="H200" s="312" t="s">
        <v>1306</v>
      </c>
      <c r="I200" s="312"/>
      <c r="J200" s="312"/>
      <c r="K200" s="198"/>
    </row>
    <row r="201" spans="2:11" s="1" customFormat="1" ht="5.25" customHeight="1">
      <c r="B201" s="226"/>
      <c r="C201" s="223"/>
      <c r="D201" s="223"/>
      <c r="E201" s="223"/>
      <c r="F201" s="223"/>
      <c r="G201" s="205"/>
      <c r="H201" s="223"/>
      <c r="I201" s="223"/>
      <c r="J201" s="223"/>
      <c r="K201" s="247"/>
    </row>
    <row r="202" spans="2:11" s="1" customFormat="1" ht="15" customHeight="1">
      <c r="B202" s="226"/>
      <c r="C202" s="205" t="s">
        <v>1296</v>
      </c>
      <c r="D202" s="205"/>
      <c r="E202" s="205"/>
      <c r="F202" s="225" t="s">
        <v>42</v>
      </c>
      <c r="G202" s="205"/>
      <c r="H202" s="313" t="s">
        <v>1307</v>
      </c>
      <c r="I202" s="313"/>
      <c r="J202" s="313"/>
      <c r="K202" s="247"/>
    </row>
    <row r="203" spans="2:11" s="1" customFormat="1" ht="15" customHeight="1">
      <c r="B203" s="226"/>
      <c r="C203" s="232"/>
      <c r="D203" s="205"/>
      <c r="E203" s="205"/>
      <c r="F203" s="225" t="s">
        <v>43</v>
      </c>
      <c r="G203" s="205"/>
      <c r="H203" s="313" t="s">
        <v>1308</v>
      </c>
      <c r="I203" s="313"/>
      <c r="J203" s="313"/>
      <c r="K203" s="247"/>
    </row>
    <row r="204" spans="2:11" s="1" customFormat="1" ht="15" customHeight="1">
      <c r="B204" s="226"/>
      <c r="C204" s="232"/>
      <c r="D204" s="205"/>
      <c r="E204" s="205"/>
      <c r="F204" s="225" t="s">
        <v>46</v>
      </c>
      <c r="G204" s="205"/>
      <c r="H204" s="313" t="s">
        <v>1309</v>
      </c>
      <c r="I204" s="313"/>
      <c r="J204" s="313"/>
      <c r="K204" s="247"/>
    </row>
    <row r="205" spans="2:11" s="1" customFormat="1" ht="15" customHeight="1">
      <c r="B205" s="226"/>
      <c r="C205" s="205"/>
      <c r="D205" s="205"/>
      <c r="E205" s="205"/>
      <c r="F205" s="225" t="s">
        <v>44</v>
      </c>
      <c r="G205" s="205"/>
      <c r="H205" s="313" t="s">
        <v>1310</v>
      </c>
      <c r="I205" s="313"/>
      <c r="J205" s="313"/>
      <c r="K205" s="247"/>
    </row>
    <row r="206" spans="2:11" s="1" customFormat="1" ht="15" customHeight="1">
      <c r="B206" s="226"/>
      <c r="C206" s="205"/>
      <c r="D206" s="205"/>
      <c r="E206" s="205"/>
      <c r="F206" s="225" t="s">
        <v>45</v>
      </c>
      <c r="G206" s="205"/>
      <c r="H206" s="313" t="s">
        <v>1311</v>
      </c>
      <c r="I206" s="313"/>
      <c r="J206" s="313"/>
      <c r="K206" s="247"/>
    </row>
    <row r="207" spans="2:11" s="1" customFormat="1" ht="15" customHeight="1">
      <c r="B207" s="226"/>
      <c r="C207" s="205"/>
      <c r="D207" s="205"/>
      <c r="E207" s="205"/>
      <c r="F207" s="225"/>
      <c r="G207" s="205"/>
      <c r="H207" s="205"/>
      <c r="I207" s="205"/>
      <c r="J207" s="205"/>
      <c r="K207" s="247"/>
    </row>
    <row r="208" spans="2:11" s="1" customFormat="1" ht="15" customHeight="1">
      <c r="B208" s="226"/>
      <c r="C208" s="205" t="s">
        <v>1252</v>
      </c>
      <c r="D208" s="205"/>
      <c r="E208" s="205"/>
      <c r="F208" s="225" t="s">
        <v>78</v>
      </c>
      <c r="G208" s="205"/>
      <c r="H208" s="313" t="s">
        <v>1312</v>
      </c>
      <c r="I208" s="313"/>
      <c r="J208" s="313"/>
      <c r="K208" s="247"/>
    </row>
    <row r="209" spans="2:11" s="1" customFormat="1" ht="15" customHeight="1">
      <c r="B209" s="226"/>
      <c r="C209" s="232"/>
      <c r="D209" s="205"/>
      <c r="E209" s="205"/>
      <c r="F209" s="225" t="s">
        <v>1149</v>
      </c>
      <c r="G209" s="205"/>
      <c r="H209" s="313" t="s">
        <v>1150</v>
      </c>
      <c r="I209" s="313"/>
      <c r="J209" s="313"/>
      <c r="K209" s="247"/>
    </row>
    <row r="210" spans="2:11" s="1" customFormat="1" ht="15" customHeight="1">
      <c r="B210" s="226"/>
      <c r="C210" s="205"/>
      <c r="D210" s="205"/>
      <c r="E210" s="205"/>
      <c r="F210" s="225" t="s">
        <v>1147</v>
      </c>
      <c r="G210" s="205"/>
      <c r="H210" s="313" t="s">
        <v>1313</v>
      </c>
      <c r="I210" s="313"/>
      <c r="J210" s="313"/>
      <c r="K210" s="247"/>
    </row>
    <row r="211" spans="2:11" s="1" customFormat="1" ht="15" customHeight="1">
      <c r="B211" s="264"/>
      <c r="C211" s="232"/>
      <c r="D211" s="232"/>
      <c r="E211" s="232"/>
      <c r="F211" s="225" t="s">
        <v>84</v>
      </c>
      <c r="G211" s="211"/>
      <c r="H211" s="314" t="s">
        <v>85</v>
      </c>
      <c r="I211" s="314"/>
      <c r="J211" s="314"/>
      <c r="K211" s="265"/>
    </row>
    <row r="212" spans="2:11" s="1" customFormat="1" ht="15" customHeight="1">
      <c r="B212" s="264"/>
      <c r="C212" s="232"/>
      <c r="D212" s="232"/>
      <c r="E212" s="232"/>
      <c r="F212" s="225" t="s">
        <v>1151</v>
      </c>
      <c r="G212" s="211"/>
      <c r="H212" s="314" t="s">
        <v>1314</v>
      </c>
      <c r="I212" s="314"/>
      <c r="J212" s="314"/>
      <c r="K212" s="265"/>
    </row>
    <row r="213" spans="2:11" s="1" customFormat="1" ht="15" customHeight="1">
      <c r="B213" s="264"/>
      <c r="C213" s="232"/>
      <c r="D213" s="232"/>
      <c r="E213" s="232"/>
      <c r="F213" s="266"/>
      <c r="G213" s="211"/>
      <c r="H213" s="267"/>
      <c r="I213" s="267"/>
      <c r="J213" s="267"/>
      <c r="K213" s="265"/>
    </row>
    <row r="214" spans="2:11" s="1" customFormat="1" ht="15" customHeight="1">
      <c r="B214" s="264"/>
      <c r="C214" s="205" t="s">
        <v>1276</v>
      </c>
      <c r="D214" s="232"/>
      <c r="E214" s="232"/>
      <c r="F214" s="225">
        <v>1</v>
      </c>
      <c r="G214" s="211"/>
      <c r="H214" s="314" t="s">
        <v>1315</v>
      </c>
      <c r="I214" s="314"/>
      <c r="J214" s="314"/>
      <c r="K214" s="265"/>
    </row>
    <row r="215" spans="2:11" s="1" customFormat="1" ht="15" customHeight="1">
      <c r="B215" s="264"/>
      <c r="C215" s="232"/>
      <c r="D215" s="232"/>
      <c r="E215" s="232"/>
      <c r="F215" s="225">
        <v>2</v>
      </c>
      <c r="G215" s="211"/>
      <c r="H215" s="314" t="s">
        <v>1316</v>
      </c>
      <c r="I215" s="314"/>
      <c r="J215" s="314"/>
      <c r="K215" s="265"/>
    </row>
    <row r="216" spans="2:11" s="1" customFormat="1" ht="15" customHeight="1">
      <c r="B216" s="264"/>
      <c r="C216" s="232"/>
      <c r="D216" s="232"/>
      <c r="E216" s="232"/>
      <c r="F216" s="225">
        <v>3</v>
      </c>
      <c r="G216" s="211"/>
      <c r="H216" s="314" t="s">
        <v>1317</v>
      </c>
      <c r="I216" s="314"/>
      <c r="J216" s="314"/>
      <c r="K216" s="265"/>
    </row>
    <row r="217" spans="2:11" s="1" customFormat="1" ht="15" customHeight="1">
      <c r="B217" s="264"/>
      <c r="C217" s="232"/>
      <c r="D217" s="232"/>
      <c r="E217" s="232"/>
      <c r="F217" s="225">
        <v>4</v>
      </c>
      <c r="G217" s="211"/>
      <c r="H217" s="314" t="s">
        <v>1318</v>
      </c>
      <c r="I217" s="314"/>
      <c r="J217" s="314"/>
      <c r="K217" s="265"/>
    </row>
    <row r="218" spans="2:11" s="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Květná č.p. 23 - sta...</vt:lpstr>
      <vt:lpstr>02 - Květná č.p. 25 - sta...</vt:lpstr>
      <vt:lpstr>VON - Vedlejší a ostatní ...</vt:lpstr>
      <vt:lpstr>Pokyny pro vyplnění</vt:lpstr>
      <vt:lpstr>'01 - Květná č.p. 23 - sta...'!Názvy_tisku</vt:lpstr>
      <vt:lpstr>'02 - Květná č.p. 25 - sta...'!Názvy_tisku</vt:lpstr>
      <vt:lpstr>'Rekapitulace stavby'!Názvy_tisku</vt:lpstr>
      <vt:lpstr>'VON - Vedlejší a ostatní ...'!Názvy_tisku</vt:lpstr>
      <vt:lpstr>'01 - Květná č.p. 23 - sta...'!Oblast_tisku</vt:lpstr>
      <vt:lpstr>'02 - Květná č.p. 25 - sta...'!Oblast_tisku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PC\Petr</dc:creator>
  <cp:lastModifiedBy>Dell</cp:lastModifiedBy>
  <dcterms:created xsi:type="dcterms:W3CDTF">2019-09-05T13:49:39Z</dcterms:created>
  <dcterms:modified xsi:type="dcterms:W3CDTF">2020-11-10T14:29:44Z</dcterms:modified>
</cp:coreProperties>
</file>